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план" sheetId="1" r:id="rId1"/>
    <sheet name="раздел 1" sheetId="3" r:id="rId2"/>
    <sheet name="раздел 2" sheetId="5" r:id="rId3"/>
    <sheet name="Лист1" sheetId="6" r:id="rId4"/>
  </sheets>
  <calcPr calcId="145621"/>
</workbook>
</file>

<file path=xl/calcChain.xml><?xml version="1.0" encoding="utf-8"?>
<calcChain xmlns="http://schemas.openxmlformats.org/spreadsheetml/2006/main">
  <c r="G59" i="3" l="1"/>
  <c r="G60" i="3"/>
  <c r="E60" i="3"/>
  <c r="E61" i="3"/>
  <c r="E32" i="3"/>
  <c r="E28" i="3"/>
  <c r="E29" i="3"/>
  <c r="E12" i="5" l="1"/>
  <c r="E63" i="3"/>
  <c r="E33" i="3"/>
  <c r="E11" i="5" l="1"/>
  <c r="E62" i="3"/>
  <c r="E11" i="3"/>
  <c r="E16" i="3"/>
  <c r="E46" i="3" l="1"/>
  <c r="E9" i="5" l="1"/>
  <c r="G32" i="3" l="1"/>
  <c r="G28" i="3"/>
  <c r="G16" i="3"/>
  <c r="F32" i="3" l="1"/>
  <c r="F28" i="3"/>
  <c r="F16" i="3"/>
  <c r="G12" i="5" l="1"/>
  <c r="F12" i="5"/>
  <c r="F62" i="3"/>
  <c r="E27" i="3"/>
  <c r="F17" i="3"/>
  <c r="E8" i="3"/>
  <c r="F8" i="3" l="1"/>
  <c r="E59" i="3" l="1"/>
  <c r="F24" i="5" l="1"/>
  <c r="G24" i="5"/>
  <c r="F10" i="5"/>
  <c r="F6" i="5" s="1"/>
  <c r="G10" i="5"/>
  <c r="G6" i="5"/>
  <c r="E24" i="5"/>
  <c r="G46" i="3"/>
  <c r="F46" i="3"/>
  <c r="G29" i="3"/>
  <c r="F29" i="3"/>
  <c r="G11" i="3"/>
  <c r="F11" i="3"/>
  <c r="E10" i="5" l="1"/>
  <c r="E6" i="5" s="1"/>
  <c r="F27" i="3" l="1"/>
  <c r="G27" i="3"/>
  <c r="E45" i="3"/>
  <c r="F45" i="3"/>
  <c r="G45" i="3"/>
  <c r="E55" i="3"/>
  <c r="G55" i="3"/>
  <c r="F59" i="3"/>
  <c r="F55" i="3" s="1"/>
  <c r="G26" i="3" l="1"/>
  <c r="E26" i="3"/>
  <c r="F26" i="3"/>
  <c r="E7" i="3"/>
  <c r="G8" i="3"/>
  <c r="G7" i="3" s="1"/>
  <c r="F7" i="3"/>
</calcChain>
</file>

<file path=xl/sharedStrings.xml><?xml version="1.0" encoding="utf-8"?>
<sst xmlns="http://schemas.openxmlformats.org/spreadsheetml/2006/main" count="621" uniqueCount="255">
  <si>
    <t/>
  </si>
  <si>
    <t>Отдел образования администрации Добринского муниципального района Липецкой области</t>
  </si>
  <si>
    <t>ПЛАН</t>
  </si>
  <si>
    <t>ФИНАНСОВО-ХОЗЯЙСТВЕННОЙ ДЕЯТЕЛЬНОСТИ</t>
  </si>
  <si>
    <t>КОДЫ</t>
  </si>
  <si>
    <t>Дата</t>
  </si>
  <si>
    <t>Наименование органа, осуществляющего функции и полномочия учредителя</t>
  </si>
  <si>
    <t>по Сводному реестру</t>
  </si>
  <si>
    <t>Глава по БК</t>
  </si>
  <si>
    <t>710</t>
  </si>
  <si>
    <t>Государственное учреждение (подразделение)</t>
  </si>
  <si>
    <t>муниципальное бюджетное общеобразовательное учреждение средняя общеобразовательная школа №2 с углубленным изучением отдельных предметов п.Добринка Липецкой области</t>
  </si>
  <si>
    <t>ИНН</t>
  </si>
  <si>
    <t>4804004852</t>
  </si>
  <si>
    <t>Единица измерения</t>
  </si>
  <si>
    <t>руб.</t>
  </si>
  <si>
    <t>КПП</t>
  </si>
  <si>
    <t>480401001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</si>
  <si>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</si>
  <si>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</si>
  <si>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</si>
  <si>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</si>
  <si>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</si>
  <si>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КБК</t>
  </si>
  <si>
    <t>Аналитический код</t>
  </si>
  <si>
    <t>Сумма, руб.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</si>
  <si>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</si>
  <si>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</si>
  <si>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</si>
  <si>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</si>
  <si>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</si>
  <si>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</si>
  <si>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</si>
  <si>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</si>
  <si>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</si>
  <si>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</si>
  <si>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</si>
  <si>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</si>
  <si>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</si>
  <si>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в том числе:</t>
  </si>
  <si>
    <t>130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</si>
  <si>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</si>
  <si>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</si>
  <si>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приносящая доход деятельность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</si>
  <si>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</si>
  <si>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</si>
  <si>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</si>
  <si>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</si>
  <si>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</si>
  <si>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</si>
  <si>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</si>
  <si>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</si>
  <si>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1410</t>
  </si>
  <si>
    <t>прочие доходы, всего</t>
  </si>
  <si>
    <t>1500</t>
  </si>
  <si>
    <t>180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</si>
  <si>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</si>
  <si>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</si>
  <si>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</si>
  <si>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</si>
  <si>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</si>
  <si>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</si>
  <si>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1910</t>
  </si>
  <si>
    <t>прочие поступления, всего</t>
  </si>
  <si>
    <t>1980</t>
  </si>
  <si>
    <t>из них: 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</si>
  <si>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</si>
  <si>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</si>
  <si>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</si>
  <si>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</si>
  <si>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</si>
  <si>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</si>
  <si>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</si>
  <si>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</si>
  <si>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</si>
  <si>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</si>
  <si>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</si>
  <si>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</si>
  <si>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</si>
  <si>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</si>
  <si>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</si>
  <si>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</si>
  <si>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</si>
  <si>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</si>
  <si>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 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</si>
  <si>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</si>
  <si>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</si>
  <si>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</si>
  <si>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</si>
  <si>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</si>
  <si>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</si>
  <si>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</si>
  <si>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</si>
  <si>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</si>
  <si>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</si>
  <si>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</si>
  <si>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</si>
  <si>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 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</si>
  <si>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</si>
  <si>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</si>
  <si>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</si>
  <si>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</si>
  <si>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</si>
  <si>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</si>
  <si>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 социальные выплаты гражданам, кроме публичных нормативных социальных выплат</t>
  </si>
  <si>
    <t>2210</t>
  </si>
  <si>
    <t>320</t>
  </si>
  <si>
    <t>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</si>
  <si>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</si>
  <si>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</si>
  <si>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</si>
  <si>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</si>
  <si>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</si>
  <si>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</si>
  <si>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</si>
  <si>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</si>
  <si>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</si>
  <si>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</si>
  <si>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</si>
  <si>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</si>
  <si>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</si>
  <si>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</si>
  <si>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</si>
  <si>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</si>
  <si>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</si>
  <si>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</si>
  <si>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</si>
  <si>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</si>
  <si>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</si>
  <si>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</si>
  <si>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</si>
  <si>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</si>
  <si>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</si>
  <si>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</si>
  <si>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</si>
  <si>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</si>
  <si>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</si>
  <si>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</si>
  <si>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</si>
  <si>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</si>
  <si>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</si>
  <si>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</si>
  <si>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</si>
  <si>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</si>
  <si>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</si>
  <si>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</si>
  <si>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</si>
  <si>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</si>
  <si>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</si>
  <si>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</si>
  <si>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</si>
  <si>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</si>
  <si>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</si>
  <si>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</si>
  <si>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</si>
  <si>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</si>
  <si>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</si>
  <si>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</si>
  <si>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</si>
  <si>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</si>
  <si>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2650</t>
  </si>
  <si>
    <t>400</t>
  </si>
  <si>
    <t>в том числе: 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</si>
  <si>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</si>
  <si>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</si>
  <si>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</si>
  <si>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</si>
  <si>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</si>
  <si>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Раздел 2. Сведения по выплатам на закупки товаров, работ, услуг.</t>
  </si>
  <si>
    <t>№</t>
  </si>
  <si>
    <t>Год начала закупки</t>
  </si>
  <si>
    <t>Сумма</t>
  </si>
  <si>
    <t>За пределами планового периода</t>
  </si>
  <si>
    <t>1.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</si>
  <si>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</si>
  <si>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</si>
  <si>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</si>
  <si>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</si>
  <si>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</si>
  <si>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</si>
  <si>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</si>
  <si>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</si>
  <si>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</si>
  <si>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</si>
  <si>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</si>
  <si>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</si>
  <si>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</si>
  <si>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</si>
  <si>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</si>
  <si>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</si>
  <si>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</si>
  <si>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</si>
  <si>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числе: в соответствии с Федеральным законом N 44-ФЗ</t>
  </si>
  <si>
    <t>26411</t>
  </si>
  <si>
    <t>1.4.1.2.</t>
  </si>
  <si>
    <t>в соответствии с Федеральным законом N 223-ФЗ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</si>
  <si>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</si>
  <si>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</si>
  <si>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</si>
  <si>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</si>
  <si>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</si>
  <si>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</si>
  <si>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</si>
  <si>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</si>
  <si>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</si>
  <si>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</si>
  <si>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</si>
  <si>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</si>
  <si>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</si>
  <si>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</si>
  <si>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</si>
  <si>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</si>
  <si>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</si>
  <si>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</si>
  <si>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</si>
  <si>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>за счет прочих источников финансового обеспечения</t>
  </si>
  <si>
    <t>26450</t>
  </si>
  <si>
    <t>1.4.5.1.</t>
  </si>
  <si>
    <t>26451</t>
  </si>
  <si>
    <t>1.4.5.2.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</si>
  <si>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</si>
  <si>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</si>
  <si>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</si>
  <si>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</si>
  <si>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2.1.</t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</si>
  <si>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</si>
  <si>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</si>
  <si>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</si>
  <si>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</si>
  <si>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</si>
  <si>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3.1.</t>
  </si>
  <si>
    <t>26610</t>
  </si>
  <si>
    <t xml:space="preserve">Доходы, всего: </t>
  </si>
  <si>
    <t>x</t>
  </si>
  <si>
    <t>в том числе:                                                                                                                                                                          доходы от собственности, всего</t>
  </si>
  <si>
    <t>доходы от оказания услуг, работ, компенсации затрат учреждений,                                                               всего</t>
  </si>
  <si>
    <t>в том числе: субсидии на финансовое обеспечение выполнения муниципального задания за счет средств бюджета публично- правового образования, создавшего учреждение</t>
  </si>
  <si>
    <t xml:space="preserve"> капитальные вложения в объекты государственной (муниципальной) собственности, всего</t>
  </si>
  <si>
    <t>Выплаты, уменьшающие доход, всего</t>
  </si>
  <si>
    <t>в том числе:                                                                                                                                                       налог на прибыль</t>
  </si>
  <si>
    <t>налог на добавленную стоимость</t>
  </si>
  <si>
    <t xml:space="preserve">прочие налоги, уменьшающие доходы </t>
  </si>
  <si>
    <t>Прочие выплаты, всего</t>
  </si>
  <si>
    <t>из них:                                                                                                                                                                                            возврат в бюджет средств субсидии</t>
  </si>
  <si>
    <t>прочую закупку товаров, работ и услуг, всего из них</t>
  </si>
  <si>
    <t>сч 207</t>
  </si>
  <si>
    <t>сч217</t>
  </si>
  <si>
    <t>НА 2021 ГОД И НА ПЛАНОВЫЙ ПЕРИОД 2022-2023 ГОДОВ</t>
  </si>
  <si>
    <t xml:space="preserve"> 2021 год                                     </t>
  </si>
  <si>
    <t xml:space="preserve"> 2022 год</t>
  </si>
  <si>
    <t>2023 год</t>
  </si>
  <si>
    <t>счет217</t>
  </si>
  <si>
    <t xml:space="preserve">  
Руководитель учреждения
(уполномоченное лицо       директор            ________               Каширская Н.С.
учреждения)                             (должность)      (подпись)           (фамилия, инициалы)
Руководитель
финансово-экономического
подразделения              главный бухгалтер Уколова О.И.              2-13-66
                                           (должность)     (фамилия, инициалы)           (телефон)
"__" __________ 20__ г.
┌ -.-.-.-.-.-.-.-.-.-.-.-.-.-.-.-.-.-.-.-.-.-.-.-.-.-.-.-.-.-.-.-.-.-.-.-.┐
. СОГЛАСОВАНО                                                              .
│ ____________________________________________________________            │
. (наименование должности уполномоченного лица учредителя)                .
│                                                                         │
. ________________________   _________________________________            .
│        (подпись)                  (фамилия, инициалы)                   │
└.-.-.-.-.-.-.-.-.-.-.-.-.-.-.-.-.-.-.-.-.-.-.-.-.-.-.-.-.-.-.-.-.-.-.-.-.┘ 
</t>
  </si>
  <si>
    <r>
      <t xml:space="preserve">                                                   УТВЕРЖДАЮ
                                    __________</t>
    </r>
    <r>
      <rPr>
        <u/>
        <sz val="10"/>
        <color rgb="FF000000"/>
        <rFont val="Times New Roman"/>
        <family val="1"/>
        <charset val="204"/>
      </rPr>
      <t>Директор</t>
    </r>
    <r>
      <rPr>
        <sz val="10"/>
        <color rgb="FF000000"/>
        <rFont val="Times New Roman"/>
        <family val="1"/>
        <charset val="204"/>
      </rPr>
      <t xml:space="preserve">_____________________
(наименование должности уполномоченного лица)
 </t>
    </r>
    <r>
      <rPr>
        <u/>
        <sz val="10"/>
        <color rgb="FF000000"/>
        <rFont val="Times New Roman"/>
        <family val="1"/>
        <charset val="204"/>
      </rPr>
      <t xml:space="preserve">                 МБОУ СОШ №2 п.Добринка</t>
    </r>
    <r>
      <rPr>
        <sz val="10"/>
        <color rgb="FF000000"/>
        <rFont val="Times New Roman"/>
        <family val="1"/>
        <charset val="204"/>
      </rPr>
      <t>_________
(наименование учреждения)                                    _____________   ______</t>
    </r>
    <r>
      <rPr>
        <u/>
        <sz val="10"/>
        <color rgb="FF000000"/>
        <rFont val="Times New Roman"/>
        <family val="1"/>
        <charset val="204"/>
      </rPr>
      <t>Н.С. Каширская</t>
    </r>
    <r>
      <rPr>
        <sz val="10"/>
        <color rgb="FF000000"/>
        <rFont val="Times New Roman"/>
        <family val="1"/>
        <charset val="204"/>
      </rPr>
      <t xml:space="preserve">_________
       (подпись)              (фамилия, инициалы)
                                                                                                                                                                                                                                                                                       "21" декабря 2021 г.
</t>
    </r>
  </si>
  <si>
    <t>от 21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</si>
</sst>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sz val="7"/>
      <color rgb="FF000000"/>
      <name val="Times New Roman"/>
    </font>
    <font>
      <b/>
      <sz val="7"/>
      <color rgb="FF000000"/>
      <name val="Times New Roman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top" wrapText="1"/>
    </xf>
  </cellStyleXfs>
  <cellXfs count="7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9" workbookViewId="0">
      <selection activeCell="G14" sqref="G14"/>
    </sheetView>
  </sheetViews>
  <sheetFormatPr defaultRowHeight="12.75" x14ac:dyDescent="0.2"/>
  <cols>
    <col min="1" max="1" width="28.6640625" customWidth="1"/>
    <col min="2" max="2" width="8.83203125" customWidth="1"/>
    <col min="3" max="3" width="9" customWidth="1"/>
    <col min="4" max="4" width="9.1640625" customWidth="1"/>
    <col min="5" max="5" width="12" customWidth="1"/>
    <col min="6" max="6" width="15.1640625" customWidth="1"/>
    <col min="7" max="7" width="18" customWidth="1"/>
  </cols>
  <sheetData>
    <row r="1" spans="1:7" x14ac:dyDescent="0.2">
      <c r="A1" t="s">
        <v>0</v>
      </c>
    </row>
    <row r="2" spans="1:7" ht="12.75" customHeight="1" x14ac:dyDescent="0.2">
      <c r="D2" s="63" t="s">
        <v>253</v>
      </c>
      <c r="E2" s="63"/>
      <c r="F2" s="63"/>
      <c r="G2" s="63"/>
    </row>
    <row r="3" spans="1:7" ht="6" customHeight="1" x14ac:dyDescent="0.2">
      <c r="D3" s="63"/>
      <c r="E3" s="63"/>
      <c r="F3" s="63"/>
      <c r="G3" s="63"/>
    </row>
    <row r="4" spans="1:7" ht="10.5" customHeight="1" x14ac:dyDescent="0.2">
      <c r="A4" s="1" t="s">
        <v>0</v>
      </c>
      <c r="B4" s="1" t="s">
        <v>0</v>
      </c>
      <c r="C4" s="1" t="s">
        <v>0</v>
      </c>
      <c r="D4" s="63"/>
      <c r="E4" s="63"/>
      <c r="F4" s="63"/>
      <c r="G4" s="63"/>
    </row>
    <row r="5" spans="1:7" ht="127.5" customHeight="1" x14ac:dyDescent="0.2">
      <c r="A5" s="1" t="s">
        <v>0</v>
      </c>
      <c r="B5" s="1" t="s">
        <v>0</v>
      </c>
      <c r="C5" s="1" t="s">
        <v>0</v>
      </c>
      <c r="D5" s="63"/>
      <c r="E5" s="63"/>
      <c r="F5" s="63"/>
      <c r="G5" s="63"/>
    </row>
    <row r="6" spans="1:7" ht="21.4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55" t="s">
        <v>0</v>
      </c>
      <c r="G6" s="55"/>
    </row>
    <row r="7" spans="1:7" ht="14.1" customHeight="1" x14ac:dyDescent="0.2">
      <c r="A7" s="60" t="s">
        <v>2</v>
      </c>
      <c r="B7" s="60"/>
      <c r="C7" s="60"/>
      <c r="D7" s="60"/>
      <c r="E7" s="60"/>
      <c r="F7" s="60"/>
      <c r="G7" s="60"/>
    </row>
    <row r="8" spans="1:7" ht="15.4" customHeight="1" x14ac:dyDescent="0.2">
      <c r="A8" s="60" t="s">
        <v>3</v>
      </c>
      <c r="B8" s="60"/>
      <c r="C8" s="60"/>
      <c r="D8" s="60"/>
      <c r="E8" s="60"/>
      <c r="F8" s="60"/>
      <c r="G8" s="60"/>
    </row>
    <row r="9" spans="1:7" ht="13.5" customHeight="1" x14ac:dyDescent="0.2">
      <c r="A9" s="60" t="s">
        <v>247</v>
      </c>
      <c r="B9" s="60"/>
      <c r="C9" s="60"/>
      <c r="D9" s="60"/>
      <c r="E9" s="60"/>
      <c r="F9" s="60"/>
      <c r="G9" s="60"/>
    </row>
    <row r="10" spans="1:7" ht="20.45" customHeight="1" x14ac:dyDescent="0.2">
      <c r="A10" s="60" t="s">
        <v>0</v>
      </c>
      <c r="B10" s="60"/>
      <c r="C10" s="60"/>
      <c r="D10" s="60"/>
      <c r="E10" s="60"/>
      <c r="F10" s="60"/>
      <c r="G10" s="60"/>
    </row>
    <row r="11" spans="1:7" ht="12.75" customHeight="1" x14ac:dyDescent="0.2">
      <c r="A11" s="61" t="s">
        <v>254</v>
      </c>
      <c r="B11" s="61"/>
      <c r="C11" s="61"/>
      <c r="D11" s="61"/>
      <c r="E11" s="61"/>
      <c r="F11" s="61"/>
      <c r="G11" s="61"/>
    </row>
    <row r="12" spans="1:7" ht="16.149999999999999" customHeight="1" x14ac:dyDescent="0.2">
      <c r="A12" s="4" t="s">
        <v>0</v>
      </c>
      <c r="B12" s="61" t="s">
        <v>0</v>
      </c>
      <c r="C12" s="61"/>
      <c r="D12" s="61"/>
      <c r="E12" s="61"/>
      <c r="F12" s="1" t="s">
        <v>0</v>
      </c>
      <c r="G12" s="2" t="s">
        <v>4</v>
      </c>
    </row>
    <row r="13" spans="1:7" ht="21.2" customHeight="1" x14ac:dyDescent="0.2">
      <c r="A13" s="2" t="s">
        <v>0</v>
      </c>
      <c r="B13" s="62" t="s">
        <v>0</v>
      </c>
      <c r="C13" s="62"/>
      <c r="D13" s="62"/>
      <c r="E13" s="62"/>
      <c r="F13" s="5" t="s">
        <v>5</v>
      </c>
      <c r="G13" s="38">
        <v>44551</v>
      </c>
    </row>
    <row r="14" spans="1:7" ht="43.35" customHeight="1" x14ac:dyDescent="0.2">
      <c r="A14" s="1" t="s">
        <v>6</v>
      </c>
      <c r="B14" s="58" t="s">
        <v>1</v>
      </c>
      <c r="C14" s="58"/>
      <c r="D14" s="58"/>
      <c r="E14" s="58"/>
      <c r="F14" s="5" t="s">
        <v>7</v>
      </c>
      <c r="G14" s="6" t="s">
        <v>0</v>
      </c>
    </row>
    <row r="15" spans="1:7" ht="21.2" customHeight="1" x14ac:dyDescent="0.2">
      <c r="A15" s="7" t="s">
        <v>0</v>
      </c>
      <c r="B15" s="56" t="s">
        <v>0</v>
      </c>
      <c r="C15" s="56"/>
      <c r="D15" s="56"/>
      <c r="E15" s="56"/>
      <c r="F15" s="5" t="s">
        <v>8</v>
      </c>
      <c r="G15" s="8" t="s">
        <v>9</v>
      </c>
    </row>
    <row r="16" spans="1:7" ht="28.9" customHeight="1" x14ac:dyDescent="0.2">
      <c r="A16" s="9" t="s">
        <v>0</v>
      </c>
      <c r="B16" s="57" t="s">
        <v>0</v>
      </c>
      <c r="C16" s="57"/>
      <c r="D16" s="57"/>
      <c r="E16" s="57"/>
      <c r="F16" s="5" t="s">
        <v>7</v>
      </c>
      <c r="G16" s="10" t="s">
        <v>0</v>
      </c>
    </row>
    <row r="17" spans="1:7" ht="86.85" customHeight="1" x14ac:dyDescent="0.2">
      <c r="A17" s="1" t="s">
        <v>10</v>
      </c>
      <c r="B17" s="58" t="s">
        <v>11</v>
      </c>
      <c r="C17" s="58"/>
      <c r="D17" s="58"/>
      <c r="E17" s="58"/>
      <c r="F17" s="5" t="s">
        <v>12</v>
      </c>
      <c r="G17" s="10" t="s">
        <v>13</v>
      </c>
    </row>
    <row r="18" spans="1:7" ht="20.85" customHeight="1" x14ac:dyDescent="0.2">
      <c r="A18" s="3" t="s">
        <v>14</v>
      </c>
      <c r="B18" s="55" t="s">
        <v>15</v>
      </c>
      <c r="C18" s="55"/>
      <c r="D18" s="55"/>
      <c r="E18" s="55"/>
      <c r="F18" s="5" t="s">
        <v>16</v>
      </c>
      <c r="G18" s="6" t="s">
        <v>17</v>
      </c>
    </row>
    <row r="19" spans="1:7" ht="21.75" customHeight="1" x14ac:dyDescent="0.2">
      <c r="A19" s="3" t="s">
        <v>0</v>
      </c>
      <c r="B19" s="59" t="s">
        <v>0</v>
      </c>
      <c r="C19" s="59"/>
      <c r="D19" s="59"/>
      <c r="E19" s="59"/>
      <c r="F19" s="5" t="s">
        <v>18</v>
      </c>
      <c r="G19" s="8" t="s">
        <v>19</v>
      </c>
    </row>
    <row r="20" spans="1:7" ht="34.35" customHeight="1" x14ac:dyDescent="0.2">
      <c r="A20" s="3" t="s">
        <v>0</v>
      </c>
      <c r="B20" s="55" t="s">
        <v>0</v>
      </c>
      <c r="C20" s="55"/>
      <c r="D20" s="55"/>
      <c r="E20" s="55"/>
      <c r="F20" s="11" t="s">
        <v>0</v>
      </c>
      <c r="G20" s="12" t="s">
        <v>0</v>
      </c>
    </row>
  </sheetData>
  <mergeCells count="16">
    <mergeCell ref="D2:G5"/>
    <mergeCell ref="F6:G6"/>
    <mergeCell ref="A7:G7"/>
    <mergeCell ref="A8:G8"/>
    <mergeCell ref="A9:G9"/>
    <mergeCell ref="A10:G10"/>
    <mergeCell ref="A11:G11"/>
    <mergeCell ref="B12:E12"/>
    <mergeCell ref="B13:E13"/>
    <mergeCell ref="B14:E14"/>
    <mergeCell ref="B20:E20"/>
    <mergeCell ref="B15:E15"/>
    <mergeCell ref="B16:E16"/>
    <mergeCell ref="B17:E17"/>
    <mergeCell ref="B18:E18"/>
    <mergeCell ref="B19:E19"/>
  </mergeCells>
  <pageMargins left="0.25" right="0.25" top="0.75" bottom="0.75" header="0.3" footer="0.3"/>
  <pageSetup paperSize="9" orientation="portrait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4" workbookViewId="0">
      <selection activeCell="G60" sqref="G60"/>
    </sheetView>
  </sheetViews>
  <sheetFormatPr defaultRowHeight="12.75" x14ac:dyDescent="0.2"/>
  <cols>
    <col min="1" max="1" width="41.5" customWidth="1"/>
    <col min="2" max="2" width="5.6640625" customWidth="1"/>
    <col min="3" max="3" width="7.83203125" customWidth="1"/>
    <col min="4" max="4" width="12" customWidth="1"/>
    <col min="5" max="8" width="10.5" customWidth="1"/>
    <col min="10" max="10" width="15.33203125" customWidth="1"/>
    <col min="11" max="11" width="9.83203125" bestFit="1" customWidth="1"/>
  </cols>
  <sheetData>
    <row r="1" spans="1:8" ht="15.75" x14ac:dyDescent="0.2">
      <c r="A1" s="64" t="s">
        <v>20</v>
      </c>
      <c r="B1" s="64"/>
      <c r="C1" s="64"/>
      <c r="D1" s="64"/>
      <c r="E1" s="64"/>
      <c r="F1" s="64"/>
      <c r="G1" s="64"/>
      <c r="H1" s="64"/>
    </row>
    <row r="2" spans="1:8" ht="12" customHeight="1" x14ac:dyDescent="0.2">
      <c r="A2" s="65" t="s">
        <v>21</v>
      </c>
      <c r="B2" s="67" t="s">
        <v>22</v>
      </c>
      <c r="C2" s="67" t="s">
        <v>23</v>
      </c>
      <c r="D2" s="67" t="s">
        <v>24</v>
      </c>
      <c r="E2" s="65" t="s">
        <v>25</v>
      </c>
      <c r="F2" s="65"/>
      <c r="G2" s="65"/>
      <c r="H2" s="65"/>
    </row>
    <row r="3" spans="1:8" ht="43.5" customHeight="1" x14ac:dyDescent="0.2">
      <c r="A3" s="66" t="s">
        <v>0</v>
      </c>
      <c r="B3" s="66" t="s">
        <v>0</v>
      </c>
      <c r="C3" s="66" t="s">
        <v>0</v>
      </c>
      <c r="D3" s="66" t="s">
        <v>0</v>
      </c>
      <c r="E3" s="52" t="s">
        <v>248</v>
      </c>
      <c r="F3" s="52" t="s">
        <v>249</v>
      </c>
      <c r="G3" s="52" t="s">
        <v>250</v>
      </c>
      <c r="H3" s="21" t="s">
        <v>26</v>
      </c>
    </row>
    <row r="4" spans="1:8" ht="12" customHeight="1" x14ac:dyDescent="0.2">
      <c r="A4" s="21" t="s">
        <v>27</v>
      </c>
      <c r="B4" s="21" t="s">
        <v>28</v>
      </c>
      <c r="C4" s="21" t="s">
        <v>29</v>
      </c>
      <c r="D4" s="21" t="s">
        <v>30</v>
      </c>
      <c r="E4" s="21" t="s">
        <v>31</v>
      </c>
      <c r="F4" s="21" t="s">
        <v>32</v>
      </c>
      <c r="G4" s="21" t="s">
        <v>33</v>
      </c>
      <c r="H4" s="21" t="s">
        <v>34</v>
      </c>
    </row>
    <row r="5" spans="1:8" ht="16.5" customHeight="1" x14ac:dyDescent="0.2">
      <c r="A5" s="15" t="s">
        <v>35</v>
      </c>
      <c r="B5" s="21" t="s">
        <v>36</v>
      </c>
      <c r="C5" s="21" t="s">
        <v>233</v>
      </c>
      <c r="D5" s="21" t="s">
        <v>233</v>
      </c>
      <c r="E5" s="21" t="s">
        <v>0</v>
      </c>
      <c r="F5" s="21" t="s">
        <v>0</v>
      </c>
      <c r="G5" s="21" t="s">
        <v>0</v>
      </c>
      <c r="H5" s="21" t="s">
        <v>0</v>
      </c>
    </row>
    <row r="6" spans="1:8" ht="18" customHeight="1" x14ac:dyDescent="0.2">
      <c r="A6" s="16" t="s">
        <v>37</v>
      </c>
      <c r="B6" s="22" t="s">
        <v>38</v>
      </c>
      <c r="C6" s="22" t="s">
        <v>233</v>
      </c>
      <c r="D6" s="22" t="s">
        <v>233</v>
      </c>
      <c r="E6" s="22" t="s">
        <v>0</v>
      </c>
      <c r="F6" s="22" t="s">
        <v>0</v>
      </c>
      <c r="G6" s="22" t="s">
        <v>0</v>
      </c>
      <c r="H6" s="22" t="s">
        <v>0</v>
      </c>
    </row>
    <row r="7" spans="1:8" ht="9.75" customHeight="1" x14ac:dyDescent="0.2">
      <c r="A7" s="48" t="s">
        <v>232</v>
      </c>
      <c r="B7" s="49">
        <v>1000</v>
      </c>
      <c r="C7" s="49"/>
      <c r="D7" s="49"/>
      <c r="E7" s="50">
        <f>E8</f>
        <v>65197919.130000003</v>
      </c>
      <c r="F7" s="50">
        <f t="shared" ref="F7:G7" si="0">F8</f>
        <v>67879257.920000002</v>
      </c>
      <c r="G7" s="50">
        <f t="shared" si="0"/>
        <v>66985232.380000003</v>
      </c>
      <c r="H7" s="49"/>
    </row>
    <row r="8" spans="1:8" ht="23.25" customHeight="1" x14ac:dyDescent="0.2">
      <c r="A8" s="16" t="s">
        <v>234</v>
      </c>
      <c r="B8" s="22">
        <v>1100</v>
      </c>
      <c r="C8" s="22">
        <v>120</v>
      </c>
      <c r="D8" s="22"/>
      <c r="E8" s="39">
        <f>E11+E13+E16</f>
        <v>65197919.130000003</v>
      </c>
      <c r="F8" s="39">
        <f>F11+F13+F16+F17</f>
        <v>67879257.920000002</v>
      </c>
      <c r="G8" s="39">
        <f t="shared" ref="G8" si="1">G11+G13+G16</f>
        <v>66985232.380000003</v>
      </c>
      <c r="H8" s="22"/>
    </row>
    <row r="9" spans="1:8" ht="12" customHeight="1" x14ac:dyDescent="0.2">
      <c r="A9" s="16" t="s">
        <v>39</v>
      </c>
      <c r="B9" s="22">
        <v>1110</v>
      </c>
      <c r="C9" s="22"/>
      <c r="D9" s="22"/>
      <c r="E9" s="39"/>
      <c r="F9" s="39"/>
      <c r="G9" s="39"/>
      <c r="H9" s="22"/>
    </row>
    <row r="10" spans="1:8" ht="21" customHeight="1" x14ac:dyDescent="0.2">
      <c r="A10" s="16" t="s">
        <v>235</v>
      </c>
      <c r="B10" s="22">
        <v>1200</v>
      </c>
      <c r="C10" s="22">
        <v>130</v>
      </c>
      <c r="D10" s="22"/>
      <c r="E10" s="39"/>
      <c r="F10" s="39"/>
      <c r="G10" s="39"/>
      <c r="H10" s="22"/>
    </row>
    <row r="11" spans="1:8" ht="41.25" customHeight="1" x14ac:dyDescent="0.2">
      <c r="A11" s="16" t="s">
        <v>236</v>
      </c>
      <c r="B11" s="22">
        <v>1210</v>
      </c>
      <c r="C11" s="22">
        <v>130</v>
      </c>
      <c r="D11" s="22">
        <v>131</v>
      </c>
      <c r="E11" s="39">
        <f>48797960+6071069+906327+39170-571370+17000-47000+258087+571370+194378-2624560+411965-366.12</f>
        <v>54024029.880000003</v>
      </c>
      <c r="F11" s="39">
        <f>48797960+5271069</f>
        <v>54069029</v>
      </c>
      <c r="G11" s="39">
        <f>48797960+5271069</f>
        <v>54069029</v>
      </c>
      <c r="H11" s="22"/>
    </row>
    <row r="12" spans="1:8" ht="30.75" customHeight="1" x14ac:dyDescent="0.2">
      <c r="A12" s="17" t="s">
        <v>41</v>
      </c>
      <c r="B12" s="13" t="s">
        <v>42</v>
      </c>
      <c r="C12" s="13" t="s">
        <v>40</v>
      </c>
      <c r="D12" s="13" t="s">
        <v>0</v>
      </c>
      <c r="E12" s="40" t="s">
        <v>0</v>
      </c>
      <c r="F12" s="40" t="s">
        <v>0</v>
      </c>
      <c r="G12" s="40" t="s">
        <v>0</v>
      </c>
      <c r="H12" s="17" t="s">
        <v>0</v>
      </c>
    </row>
    <row r="13" spans="1:8" ht="12" customHeight="1" x14ac:dyDescent="0.2">
      <c r="A13" s="17" t="s">
        <v>43</v>
      </c>
      <c r="B13" s="13" t="s">
        <v>44</v>
      </c>
      <c r="C13" s="13" t="s">
        <v>40</v>
      </c>
      <c r="D13" s="13">
        <v>131</v>
      </c>
      <c r="E13" s="40">
        <v>4704074</v>
      </c>
      <c r="F13" s="40">
        <v>4704074</v>
      </c>
      <c r="G13" s="40">
        <v>4704074</v>
      </c>
      <c r="H13" s="17" t="s">
        <v>0</v>
      </c>
    </row>
    <row r="14" spans="1:8" ht="20.25" customHeight="1" x14ac:dyDescent="0.2">
      <c r="A14" s="17" t="s">
        <v>45</v>
      </c>
      <c r="B14" s="13" t="s">
        <v>46</v>
      </c>
      <c r="C14" s="13" t="s">
        <v>47</v>
      </c>
      <c r="D14" s="13" t="s">
        <v>0</v>
      </c>
      <c r="E14" s="40" t="s">
        <v>0</v>
      </c>
      <c r="F14" s="40" t="s">
        <v>0</v>
      </c>
      <c r="G14" s="40" t="s">
        <v>0</v>
      </c>
      <c r="H14" s="17" t="s">
        <v>0</v>
      </c>
    </row>
    <row r="15" spans="1:8" ht="12" customHeight="1" x14ac:dyDescent="0.2">
      <c r="A15" s="17" t="s">
        <v>39</v>
      </c>
      <c r="B15" s="13" t="s">
        <v>48</v>
      </c>
      <c r="C15" s="13" t="s">
        <v>47</v>
      </c>
      <c r="D15" s="13" t="s">
        <v>0</v>
      </c>
      <c r="E15" s="40" t="s">
        <v>0</v>
      </c>
      <c r="F15" s="40" t="s">
        <v>0</v>
      </c>
      <c r="G15" s="40" t="s">
        <v>0</v>
      </c>
      <c r="H15" s="17" t="s">
        <v>0</v>
      </c>
    </row>
    <row r="16" spans="1:8" ht="12" customHeight="1" x14ac:dyDescent="0.2">
      <c r="A16" s="17" t="s">
        <v>49</v>
      </c>
      <c r="B16" s="13" t="s">
        <v>50</v>
      </c>
      <c r="C16" s="13" t="s">
        <v>51</v>
      </c>
      <c r="D16" s="13">
        <v>152</v>
      </c>
      <c r="E16" s="40">
        <f>3755807.25+1874880+45000+874128-200000+120000</f>
        <v>6469815.25</v>
      </c>
      <c r="F16" s="40">
        <f>3731274.92+1874880</f>
        <v>5606154.9199999999</v>
      </c>
      <c r="G16" s="40">
        <f>6337249.38+1874880</f>
        <v>8212129.3799999999</v>
      </c>
      <c r="H16" s="17" t="s">
        <v>0</v>
      </c>
    </row>
    <row r="17" spans="1:11" ht="12" customHeight="1" x14ac:dyDescent="0.2">
      <c r="A17" s="17" t="s">
        <v>251</v>
      </c>
      <c r="B17" s="53"/>
      <c r="C17" s="53">
        <v>160</v>
      </c>
      <c r="D17" s="53"/>
      <c r="E17" s="40"/>
      <c r="F17" s="40">
        <f>3255000+245000</f>
        <v>3500000</v>
      </c>
      <c r="G17" s="40"/>
      <c r="H17" s="17"/>
    </row>
    <row r="18" spans="1:11" ht="12" customHeight="1" x14ac:dyDescent="0.2">
      <c r="A18" s="17" t="s">
        <v>39</v>
      </c>
      <c r="B18" s="13" t="s">
        <v>52</v>
      </c>
      <c r="C18" s="13" t="s">
        <v>0</v>
      </c>
      <c r="D18" s="13" t="s">
        <v>0</v>
      </c>
      <c r="E18" s="40" t="s">
        <v>0</v>
      </c>
      <c r="F18" s="40" t="s">
        <v>0</v>
      </c>
      <c r="G18" s="40" t="s">
        <v>0</v>
      </c>
      <c r="H18" s="17" t="s">
        <v>0</v>
      </c>
    </row>
    <row r="19" spans="1:11" ht="12" customHeight="1" x14ac:dyDescent="0.2">
      <c r="A19" s="17" t="s">
        <v>53</v>
      </c>
      <c r="B19" s="13" t="s">
        <v>54</v>
      </c>
      <c r="C19" s="13" t="s">
        <v>55</v>
      </c>
      <c r="D19" s="13" t="s">
        <v>0</v>
      </c>
      <c r="E19" s="40" t="s">
        <v>0</v>
      </c>
      <c r="F19" s="40" t="s">
        <v>0</v>
      </c>
      <c r="G19" s="40" t="s">
        <v>0</v>
      </c>
      <c r="H19" s="17" t="s">
        <v>0</v>
      </c>
    </row>
    <row r="20" spans="1:11" ht="12" customHeight="1" x14ac:dyDescent="0.2">
      <c r="A20" s="17" t="s">
        <v>56</v>
      </c>
      <c r="B20" s="13" t="s">
        <v>57</v>
      </c>
      <c r="C20" s="13" t="s">
        <v>55</v>
      </c>
      <c r="D20" s="13" t="s">
        <v>0</v>
      </c>
      <c r="E20" s="40" t="s">
        <v>0</v>
      </c>
      <c r="F20" s="40" t="s">
        <v>0</v>
      </c>
      <c r="G20" s="40" t="s">
        <v>0</v>
      </c>
      <c r="H20" s="17" t="s">
        <v>0</v>
      </c>
    </row>
    <row r="21" spans="1:11" ht="12" customHeight="1" x14ac:dyDescent="0.2">
      <c r="A21" s="17" t="s">
        <v>58</v>
      </c>
      <c r="B21" s="13" t="s">
        <v>59</v>
      </c>
      <c r="C21" s="13" t="s">
        <v>55</v>
      </c>
      <c r="D21" s="13" t="s">
        <v>0</v>
      </c>
      <c r="E21" s="40" t="s">
        <v>0</v>
      </c>
      <c r="F21" s="40" t="s">
        <v>0</v>
      </c>
      <c r="G21" s="40" t="s">
        <v>0</v>
      </c>
      <c r="H21" s="17" t="s">
        <v>0</v>
      </c>
    </row>
    <row r="22" spans="1:11" ht="12" customHeight="1" x14ac:dyDescent="0.2">
      <c r="A22" s="17" t="s">
        <v>60</v>
      </c>
      <c r="B22" s="13" t="s">
        <v>61</v>
      </c>
      <c r="C22" s="13" t="s">
        <v>0</v>
      </c>
      <c r="D22" s="13" t="s">
        <v>0</v>
      </c>
      <c r="E22" s="40" t="s">
        <v>0</v>
      </c>
      <c r="F22" s="40" t="s">
        <v>0</v>
      </c>
      <c r="G22" s="40" t="s">
        <v>0</v>
      </c>
      <c r="H22" s="17" t="s">
        <v>0</v>
      </c>
    </row>
    <row r="23" spans="1:11" ht="12" customHeight="1" x14ac:dyDescent="0.2">
      <c r="A23" s="17" t="s">
        <v>39</v>
      </c>
      <c r="B23" s="13" t="s">
        <v>62</v>
      </c>
      <c r="C23" s="13" t="s">
        <v>0</v>
      </c>
      <c r="D23" s="13" t="s">
        <v>0</v>
      </c>
      <c r="E23" s="40" t="s">
        <v>0</v>
      </c>
      <c r="F23" s="40" t="s">
        <v>0</v>
      </c>
      <c r="G23" s="40" t="s">
        <v>0</v>
      </c>
      <c r="H23" s="17" t="s">
        <v>0</v>
      </c>
    </row>
    <row r="24" spans="1:11" ht="12" customHeight="1" x14ac:dyDescent="0.2">
      <c r="A24" s="17" t="s">
        <v>63</v>
      </c>
      <c r="B24" s="13" t="s">
        <v>64</v>
      </c>
      <c r="C24" s="13" t="s">
        <v>233</v>
      </c>
      <c r="D24" s="13" t="s">
        <v>0</v>
      </c>
      <c r="E24" s="40" t="s">
        <v>0</v>
      </c>
      <c r="F24" s="40" t="s">
        <v>0</v>
      </c>
      <c r="G24" s="40" t="s">
        <v>0</v>
      </c>
      <c r="H24" s="17" t="s">
        <v>0</v>
      </c>
    </row>
    <row r="25" spans="1:11" ht="20.25" customHeight="1" x14ac:dyDescent="0.2">
      <c r="A25" s="17" t="s">
        <v>65</v>
      </c>
      <c r="B25" s="13" t="s">
        <v>66</v>
      </c>
      <c r="C25" s="13" t="s">
        <v>67</v>
      </c>
      <c r="D25" s="13" t="s">
        <v>0</v>
      </c>
      <c r="E25" s="13" t="s">
        <v>0</v>
      </c>
      <c r="F25" s="13" t="s">
        <v>0</v>
      </c>
      <c r="G25" s="13" t="s">
        <v>0</v>
      </c>
      <c r="H25" s="30" t="s">
        <v>233</v>
      </c>
    </row>
    <row r="26" spans="1:11" x14ac:dyDescent="0.2">
      <c r="A26" s="45" t="s">
        <v>68</v>
      </c>
      <c r="B26" s="46" t="s">
        <v>69</v>
      </c>
      <c r="C26" s="46" t="s">
        <v>233</v>
      </c>
      <c r="D26" s="46" t="s">
        <v>0</v>
      </c>
      <c r="E26" s="47">
        <f>E27+E41+E45+E55</f>
        <v>65197919.130000003</v>
      </c>
      <c r="F26" s="47">
        <f>F27+F41+F45+F55</f>
        <v>67879257.920000002</v>
      </c>
      <c r="G26" s="47">
        <f>G27+G41+G45+G55</f>
        <v>66985282.379999995</v>
      </c>
      <c r="H26" s="46" t="s">
        <v>0</v>
      </c>
      <c r="K26" s="54"/>
    </row>
    <row r="27" spans="1:11" x14ac:dyDescent="0.2">
      <c r="A27" s="18" t="s">
        <v>70</v>
      </c>
      <c r="B27" s="19" t="s">
        <v>71</v>
      </c>
      <c r="C27" s="19" t="s">
        <v>233</v>
      </c>
      <c r="D27" s="19" t="s">
        <v>0</v>
      </c>
      <c r="E27" s="41">
        <f>E28+E29+E32+E33+E39</f>
        <v>47595056.280000001</v>
      </c>
      <c r="F27" s="41">
        <f>F28+F29+F32+F33</f>
        <v>49044776</v>
      </c>
      <c r="G27" s="41">
        <f>G28+G29+G32+G33</f>
        <v>49044826</v>
      </c>
      <c r="H27" s="19" t="s">
        <v>0</v>
      </c>
    </row>
    <row r="28" spans="1:11" x14ac:dyDescent="0.2">
      <c r="A28" s="18" t="s">
        <v>72</v>
      </c>
      <c r="B28" s="19" t="s">
        <v>73</v>
      </c>
      <c r="C28" s="19" t="s">
        <v>74</v>
      </c>
      <c r="D28" s="19" t="s">
        <v>0</v>
      </c>
      <c r="E28" s="41">
        <f>36008810+81740+1.28+1440000+696104+198224-2015791+7540-23060+10541.95</f>
        <v>36404110.230000004</v>
      </c>
      <c r="F28" s="41">
        <f>36008810+81740+1440000</f>
        <v>37530550</v>
      </c>
      <c r="G28" s="41">
        <f>36008810+81740+50+1440000</f>
        <v>37530600</v>
      </c>
      <c r="H28" s="29" t="s">
        <v>233</v>
      </c>
    </row>
    <row r="29" spans="1:11" ht="21" x14ac:dyDescent="0.2">
      <c r="A29" s="18" t="s">
        <v>75</v>
      </c>
      <c r="B29" s="19" t="s">
        <v>76</v>
      </c>
      <c r="C29" s="19" t="s">
        <v>77</v>
      </c>
      <c r="D29" s="19" t="s">
        <v>0</v>
      </c>
      <c r="E29" s="41">
        <f>180000+600+23060+1541.98</f>
        <v>205201.98</v>
      </c>
      <c r="F29" s="41">
        <f>180000</f>
        <v>180000</v>
      </c>
      <c r="G29" s="41">
        <f>180000</f>
        <v>180000</v>
      </c>
      <c r="H29" s="29" t="s">
        <v>233</v>
      </c>
    </row>
    <row r="30" spans="1:11" ht="21" x14ac:dyDescent="0.2">
      <c r="A30" s="18" t="s">
        <v>78</v>
      </c>
      <c r="B30" s="19" t="s">
        <v>79</v>
      </c>
      <c r="C30" s="19" t="s">
        <v>80</v>
      </c>
      <c r="D30" s="19" t="s">
        <v>0</v>
      </c>
      <c r="E30" s="41" t="s">
        <v>0</v>
      </c>
      <c r="F30" s="41" t="s">
        <v>0</v>
      </c>
      <c r="G30" s="41" t="s">
        <v>0</v>
      </c>
      <c r="H30" s="29" t="s">
        <v>233</v>
      </c>
    </row>
    <row r="31" spans="1:11" ht="31.5" x14ac:dyDescent="0.2">
      <c r="A31" s="18" t="s">
        <v>81</v>
      </c>
      <c r="B31" s="19" t="s">
        <v>82</v>
      </c>
      <c r="C31" s="19" t="s">
        <v>83</v>
      </c>
      <c r="D31" s="19" t="s">
        <v>0</v>
      </c>
      <c r="E31" s="41" t="s">
        <v>0</v>
      </c>
      <c r="F31" s="41" t="s">
        <v>0</v>
      </c>
      <c r="G31" s="41" t="s">
        <v>0</v>
      </c>
      <c r="H31" s="29" t="s">
        <v>233</v>
      </c>
    </row>
    <row r="32" spans="1:11" x14ac:dyDescent="0.2">
      <c r="A32" s="18" t="s">
        <v>84</v>
      </c>
      <c r="B32" s="19" t="s">
        <v>85</v>
      </c>
      <c r="C32" s="19" t="s">
        <v>83</v>
      </c>
      <c r="D32" s="19" t="s">
        <v>0</v>
      </c>
      <c r="E32" s="41">
        <f>10874661+434880+210223+59863-608769-12083.93</f>
        <v>10958774.07</v>
      </c>
      <c r="F32" s="41">
        <f>10874661+434880</f>
        <v>11309541</v>
      </c>
      <c r="G32" s="41">
        <f>10874661+434880</f>
        <v>11309541</v>
      </c>
      <c r="H32" s="29" t="s">
        <v>233</v>
      </c>
    </row>
    <row r="33" spans="1:8" x14ac:dyDescent="0.2">
      <c r="A33" s="18" t="s">
        <v>86</v>
      </c>
      <c r="B33" s="19" t="s">
        <v>87</v>
      </c>
      <c r="C33" s="19" t="s">
        <v>83</v>
      </c>
      <c r="D33" s="19" t="s">
        <v>0</v>
      </c>
      <c r="E33" s="41">
        <f>24685+2285</f>
        <v>26970</v>
      </c>
      <c r="F33" s="41">
        <v>24685</v>
      </c>
      <c r="G33" s="41">
        <v>24685</v>
      </c>
      <c r="H33" s="29" t="s">
        <v>233</v>
      </c>
    </row>
    <row r="34" spans="1:8" ht="21" x14ac:dyDescent="0.2">
      <c r="A34" s="18" t="s">
        <v>88</v>
      </c>
      <c r="B34" s="19" t="s">
        <v>89</v>
      </c>
      <c r="C34" s="19" t="s">
        <v>90</v>
      </c>
      <c r="D34" s="19" t="s">
        <v>0</v>
      </c>
      <c r="E34" s="41" t="s">
        <v>0</v>
      </c>
      <c r="F34" s="41" t="s">
        <v>0</v>
      </c>
      <c r="G34" s="41" t="s">
        <v>0</v>
      </c>
      <c r="H34" s="29" t="s">
        <v>233</v>
      </c>
    </row>
    <row r="35" spans="1:8" ht="21" x14ac:dyDescent="0.2">
      <c r="A35" s="18" t="s">
        <v>91</v>
      </c>
      <c r="B35" s="19" t="s">
        <v>92</v>
      </c>
      <c r="C35" s="19" t="s">
        <v>93</v>
      </c>
      <c r="D35" s="19" t="s">
        <v>0</v>
      </c>
      <c r="E35" s="41" t="s">
        <v>0</v>
      </c>
      <c r="F35" s="41" t="s">
        <v>0</v>
      </c>
      <c r="G35" s="41" t="s">
        <v>0</v>
      </c>
      <c r="H35" s="29" t="s">
        <v>233</v>
      </c>
    </row>
    <row r="36" spans="1:8" ht="31.5" x14ac:dyDescent="0.2">
      <c r="A36" s="18" t="s">
        <v>94</v>
      </c>
      <c r="B36" s="19" t="s">
        <v>95</v>
      </c>
      <c r="C36" s="19" t="s">
        <v>96</v>
      </c>
      <c r="D36" s="19" t="s">
        <v>0</v>
      </c>
      <c r="E36" s="41" t="s">
        <v>0</v>
      </c>
      <c r="F36" s="41" t="s">
        <v>0</v>
      </c>
      <c r="G36" s="41" t="s">
        <v>0</v>
      </c>
      <c r="H36" s="29" t="s">
        <v>233</v>
      </c>
    </row>
    <row r="37" spans="1:8" x14ac:dyDescent="0.2">
      <c r="A37" s="18" t="s">
        <v>97</v>
      </c>
      <c r="B37" s="19" t="s">
        <v>98</v>
      </c>
      <c r="C37" s="19" t="s">
        <v>96</v>
      </c>
      <c r="D37" s="19" t="s">
        <v>0</v>
      </c>
      <c r="E37" s="41" t="s">
        <v>0</v>
      </c>
      <c r="F37" s="41" t="s">
        <v>0</v>
      </c>
      <c r="G37" s="41" t="s">
        <v>0</v>
      </c>
      <c r="H37" s="29" t="s">
        <v>233</v>
      </c>
    </row>
    <row r="38" spans="1:8" ht="21" x14ac:dyDescent="0.2">
      <c r="A38" s="18" t="s">
        <v>99</v>
      </c>
      <c r="B38" s="19" t="s">
        <v>100</v>
      </c>
      <c r="C38" s="19" t="s">
        <v>96</v>
      </c>
      <c r="D38" s="19" t="s">
        <v>0</v>
      </c>
      <c r="E38" s="41" t="s">
        <v>0</v>
      </c>
      <c r="F38" s="41" t="s">
        <v>0</v>
      </c>
      <c r="G38" s="41" t="s">
        <v>0</v>
      </c>
      <c r="H38" s="29" t="s">
        <v>233</v>
      </c>
    </row>
    <row r="39" spans="1:8" x14ac:dyDescent="0.2">
      <c r="A39" s="18" t="s">
        <v>101</v>
      </c>
      <c r="B39" s="19" t="s">
        <v>102</v>
      </c>
      <c r="C39" s="19" t="s">
        <v>103</v>
      </c>
      <c r="D39" s="19" t="s">
        <v>0</v>
      </c>
      <c r="E39" s="41"/>
      <c r="F39" s="41" t="s">
        <v>0</v>
      </c>
      <c r="G39" s="41" t="s">
        <v>0</v>
      </c>
      <c r="H39" s="29" t="s">
        <v>233</v>
      </c>
    </row>
    <row r="40" spans="1:8" ht="21" x14ac:dyDescent="0.2">
      <c r="A40" s="18" t="s">
        <v>104</v>
      </c>
      <c r="B40" s="19" t="s">
        <v>105</v>
      </c>
      <c r="C40" s="19" t="s">
        <v>106</v>
      </c>
      <c r="D40" s="19" t="s">
        <v>0</v>
      </c>
      <c r="E40" s="41" t="s">
        <v>0</v>
      </c>
      <c r="F40" s="41" t="s">
        <v>0</v>
      </c>
      <c r="G40" s="41" t="s">
        <v>0</v>
      </c>
      <c r="H40" s="29" t="s">
        <v>233</v>
      </c>
    </row>
    <row r="41" spans="1:8" ht="21" x14ac:dyDescent="0.2">
      <c r="A41" s="18" t="s">
        <v>107</v>
      </c>
      <c r="B41" s="19" t="s">
        <v>108</v>
      </c>
      <c r="C41" s="19" t="s">
        <v>109</v>
      </c>
      <c r="D41" s="19" t="s">
        <v>0</v>
      </c>
      <c r="E41" s="41">
        <v>59440</v>
      </c>
      <c r="F41" s="41"/>
      <c r="G41" s="41"/>
      <c r="H41" s="29" t="s">
        <v>233</v>
      </c>
    </row>
    <row r="42" spans="1:8" ht="31.5" x14ac:dyDescent="0.2">
      <c r="A42" s="18" t="s">
        <v>110</v>
      </c>
      <c r="B42" s="19" t="s">
        <v>111</v>
      </c>
      <c r="C42" s="19" t="s">
        <v>112</v>
      </c>
      <c r="D42" s="19" t="s">
        <v>0</v>
      </c>
      <c r="E42" s="41" t="s">
        <v>0</v>
      </c>
      <c r="F42" s="41" t="s">
        <v>0</v>
      </c>
      <c r="G42" s="41" t="s">
        <v>0</v>
      </c>
      <c r="H42" s="29" t="s">
        <v>233</v>
      </c>
    </row>
    <row r="43" spans="1:8" ht="42" x14ac:dyDescent="0.2">
      <c r="A43" s="18" t="s">
        <v>113</v>
      </c>
      <c r="B43" s="19" t="s">
        <v>114</v>
      </c>
      <c r="C43" s="19" t="s">
        <v>115</v>
      </c>
      <c r="D43" s="19" t="s">
        <v>0</v>
      </c>
      <c r="E43" s="41" t="s">
        <v>0</v>
      </c>
      <c r="F43" s="41" t="s">
        <v>0</v>
      </c>
      <c r="G43" s="41" t="s">
        <v>0</v>
      </c>
      <c r="H43" s="29" t="s">
        <v>233</v>
      </c>
    </row>
    <row r="44" spans="1:8" ht="21" x14ac:dyDescent="0.2">
      <c r="A44" s="18" t="s">
        <v>116</v>
      </c>
      <c r="B44" s="19" t="s">
        <v>117</v>
      </c>
      <c r="C44" s="19" t="s">
        <v>118</v>
      </c>
      <c r="D44" s="19" t="s">
        <v>0</v>
      </c>
      <c r="E44" s="41" t="s">
        <v>0</v>
      </c>
      <c r="F44" s="41" t="s">
        <v>0</v>
      </c>
      <c r="G44" s="41" t="s">
        <v>0</v>
      </c>
      <c r="H44" s="29" t="s">
        <v>233</v>
      </c>
    </row>
    <row r="45" spans="1:8" x14ac:dyDescent="0.2">
      <c r="A45" s="18" t="s">
        <v>119</v>
      </c>
      <c r="B45" s="19" t="s">
        <v>120</v>
      </c>
      <c r="C45" s="19" t="s">
        <v>121</v>
      </c>
      <c r="D45" s="19" t="s">
        <v>0</v>
      </c>
      <c r="E45" s="41">
        <f>E46+E47+E48+E53</f>
        <v>348264</v>
      </c>
      <c r="F45" s="41">
        <f>F46+F47+F48+F53</f>
        <v>238399</v>
      </c>
      <c r="G45" s="41">
        <f>G46+G47+G48+G53</f>
        <v>238399</v>
      </c>
      <c r="H45" s="29" t="s">
        <v>233</v>
      </c>
    </row>
    <row r="46" spans="1:8" ht="21" x14ac:dyDescent="0.2">
      <c r="A46" s="18" t="s">
        <v>122</v>
      </c>
      <c r="B46" s="19" t="s">
        <v>123</v>
      </c>
      <c r="C46" s="19" t="s">
        <v>124</v>
      </c>
      <c r="D46" s="19" t="s">
        <v>0</v>
      </c>
      <c r="E46" s="41">
        <f>214949+23450+29560+67955+12350</f>
        <v>348264</v>
      </c>
      <c r="F46" s="41">
        <f>214949+23450</f>
        <v>238399</v>
      </c>
      <c r="G46" s="41">
        <f>214949+23450</f>
        <v>238399</v>
      </c>
      <c r="H46" s="29" t="s">
        <v>233</v>
      </c>
    </row>
    <row r="47" spans="1:8" ht="31.5" x14ac:dyDescent="0.2">
      <c r="A47" s="18" t="s">
        <v>125</v>
      </c>
      <c r="B47" s="19" t="s">
        <v>126</v>
      </c>
      <c r="C47" s="19" t="s">
        <v>127</v>
      </c>
      <c r="D47" s="19" t="s">
        <v>0</v>
      </c>
      <c r="E47" s="41"/>
      <c r="F47" s="41"/>
      <c r="G47" s="41"/>
      <c r="H47" s="29" t="s">
        <v>233</v>
      </c>
    </row>
    <row r="48" spans="1:8" ht="21" x14ac:dyDescent="0.2">
      <c r="A48" s="18" t="s">
        <v>128</v>
      </c>
      <c r="B48" s="19" t="s">
        <v>129</v>
      </c>
      <c r="C48" s="19" t="s">
        <v>130</v>
      </c>
      <c r="D48" s="19" t="s">
        <v>0</v>
      </c>
      <c r="E48" s="41"/>
      <c r="F48" s="41"/>
      <c r="G48" s="41"/>
      <c r="H48" s="29" t="s">
        <v>233</v>
      </c>
    </row>
    <row r="49" spans="1:11" ht="21" x14ac:dyDescent="0.2">
      <c r="A49" s="18" t="s">
        <v>131</v>
      </c>
      <c r="B49" s="19" t="s">
        <v>132</v>
      </c>
      <c r="C49" s="19" t="s">
        <v>233</v>
      </c>
      <c r="D49" s="19" t="s">
        <v>0</v>
      </c>
      <c r="E49" s="41" t="s">
        <v>0</v>
      </c>
      <c r="F49" s="41" t="s">
        <v>0</v>
      </c>
      <c r="G49" s="41" t="s">
        <v>0</v>
      </c>
      <c r="H49" s="29" t="s">
        <v>233</v>
      </c>
    </row>
    <row r="50" spans="1:11" ht="21" x14ac:dyDescent="0.2">
      <c r="A50" s="18" t="s">
        <v>133</v>
      </c>
      <c r="B50" s="19" t="s">
        <v>134</v>
      </c>
      <c r="C50" s="19" t="s">
        <v>135</v>
      </c>
      <c r="D50" s="19" t="s">
        <v>0</v>
      </c>
      <c r="E50" s="41" t="s">
        <v>0</v>
      </c>
      <c r="F50" s="41" t="s">
        <v>0</v>
      </c>
      <c r="G50" s="41" t="s">
        <v>0</v>
      </c>
      <c r="H50" s="29" t="s">
        <v>233</v>
      </c>
    </row>
    <row r="51" spans="1:11" x14ac:dyDescent="0.2">
      <c r="A51" s="18" t="s">
        <v>136</v>
      </c>
      <c r="B51" s="19" t="s">
        <v>137</v>
      </c>
      <c r="C51" s="19" t="s">
        <v>138</v>
      </c>
      <c r="D51" s="19" t="s">
        <v>0</v>
      </c>
      <c r="E51" s="41" t="s">
        <v>0</v>
      </c>
      <c r="F51" s="41" t="s">
        <v>0</v>
      </c>
      <c r="G51" s="41" t="s">
        <v>0</v>
      </c>
      <c r="H51" s="29" t="s">
        <v>233</v>
      </c>
    </row>
    <row r="52" spans="1:11" ht="31.5" x14ac:dyDescent="0.2">
      <c r="A52" s="18" t="s">
        <v>139</v>
      </c>
      <c r="B52" s="19" t="s">
        <v>140</v>
      </c>
      <c r="C52" s="19" t="s">
        <v>141</v>
      </c>
      <c r="D52" s="19" t="s">
        <v>0</v>
      </c>
      <c r="E52" s="41" t="s">
        <v>0</v>
      </c>
      <c r="F52" s="41" t="s">
        <v>0</v>
      </c>
      <c r="G52" s="41" t="s">
        <v>0</v>
      </c>
      <c r="H52" s="29" t="s">
        <v>233</v>
      </c>
    </row>
    <row r="53" spans="1:11" ht="21" x14ac:dyDescent="0.2">
      <c r="A53" s="18" t="s">
        <v>142</v>
      </c>
      <c r="B53" s="19" t="s">
        <v>143</v>
      </c>
      <c r="C53" s="19" t="s">
        <v>233</v>
      </c>
      <c r="D53" s="19" t="s">
        <v>0</v>
      </c>
      <c r="E53" s="41"/>
      <c r="F53" s="41"/>
      <c r="G53" s="41"/>
      <c r="H53" s="29" t="s">
        <v>233</v>
      </c>
    </row>
    <row r="54" spans="1:11" ht="31.5" x14ac:dyDescent="0.2">
      <c r="A54" s="18" t="s">
        <v>144</v>
      </c>
      <c r="B54" s="19" t="s">
        <v>145</v>
      </c>
      <c r="C54" s="19" t="s">
        <v>146</v>
      </c>
      <c r="D54" s="19" t="s">
        <v>0</v>
      </c>
      <c r="E54" s="41" t="s">
        <v>0</v>
      </c>
      <c r="F54" s="41" t="s">
        <v>0</v>
      </c>
      <c r="G54" s="41" t="s">
        <v>0</v>
      </c>
      <c r="H54" s="29" t="s">
        <v>233</v>
      </c>
    </row>
    <row r="55" spans="1:11" x14ac:dyDescent="0.2">
      <c r="A55" s="36" t="s">
        <v>147</v>
      </c>
      <c r="B55" s="37" t="s">
        <v>148</v>
      </c>
      <c r="C55" s="37" t="s">
        <v>233</v>
      </c>
      <c r="D55" s="37" t="s">
        <v>0</v>
      </c>
      <c r="E55" s="42">
        <f>E59</f>
        <v>17195158.850000001</v>
      </c>
      <c r="F55" s="42">
        <f>F59</f>
        <v>18596082.920000002</v>
      </c>
      <c r="G55" s="42">
        <f>G59</f>
        <v>17702057.379999999</v>
      </c>
      <c r="H55" s="37" t="s">
        <v>0</v>
      </c>
    </row>
    <row r="56" spans="1:11" ht="21" x14ac:dyDescent="0.2">
      <c r="A56" s="18" t="s">
        <v>149</v>
      </c>
      <c r="B56" s="19" t="s">
        <v>150</v>
      </c>
      <c r="C56" s="19" t="s">
        <v>151</v>
      </c>
      <c r="D56" s="19">
        <v>244</v>
      </c>
      <c r="E56" s="41" t="s">
        <v>0</v>
      </c>
      <c r="F56" s="41" t="s">
        <v>0</v>
      </c>
      <c r="G56" s="41" t="s">
        <v>0</v>
      </c>
      <c r="H56" s="19" t="s">
        <v>0</v>
      </c>
    </row>
    <row r="57" spans="1:11" ht="21" x14ac:dyDescent="0.2">
      <c r="A57" s="18" t="s">
        <v>152</v>
      </c>
      <c r="B57" s="19" t="s">
        <v>153</v>
      </c>
      <c r="C57" s="19" t="s">
        <v>154</v>
      </c>
      <c r="D57" s="19">
        <v>244</v>
      </c>
      <c r="E57" s="41" t="s">
        <v>0</v>
      </c>
      <c r="F57" s="41" t="s">
        <v>0</v>
      </c>
      <c r="G57" s="41" t="s">
        <v>0</v>
      </c>
      <c r="H57" s="19" t="s">
        <v>0</v>
      </c>
    </row>
    <row r="58" spans="1:11" ht="21" x14ac:dyDescent="0.2">
      <c r="A58" s="18" t="s">
        <v>155</v>
      </c>
      <c r="B58" s="19" t="s">
        <v>156</v>
      </c>
      <c r="C58" s="19" t="s">
        <v>157</v>
      </c>
      <c r="D58" s="19" t="s">
        <v>0</v>
      </c>
      <c r="E58" s="41" t="s">
        <v>0</v>
      </c>
      <c r="F58" s="41" t="s">
        <v>0</v>
      </c>
      <c r="G58" s="41" t="s">
        <v>0</v>
      </c>
      <c r="H58" s="19" t="s">
        <v>0</v>
      </c>
    </row>
    <row r="59" spans="1:11" x14ac:dyDescent="0.2">
      <c r="A59" s="35" t="s">
        <v>244</v>
      </c>
      <c r="B59" s="19" t="s">
        <v>158</v>
      </c>
      <c r="C59" s="19" t="s">
        <v>159</v>
      </c>
      <c r="D59" s="19">
        <v>244</v>
      </c>
      <c r="E59" s="41">
        <f>E60+E62+E63+E61</f>
        <v>17195158.850000001</v>
      </c>
      <c r="F59" s="41">
        <f>F60+F62+F63</f>
        <v>18596082.920000002</v>
      </c>
      <c r="G59" s="41">
        <f>G60+G62+G63+G61</f>
        <v>17702057.379999999</v>
      </c>
      <c r="H59" s="19" t="s">
        <v>0</v>
      </c>
    </row>
    <row r="60" spans="1:11" x14ac:dyDescent="0.2">
      <c r="A60" s="35" t="s">
        <v>245</v>
      </c>
      <c r="B60" s="19"/>
      <c r="C60" s="19"/>
      <c r="D60" s="19">
        <v>244</v>
      </c>
      <c r="E60" s="41">
        <f>7566559-1810473-0.28+39170+17000-47000-29560+194378+344010-12350-366.12-1</f>
        <v>6261366.5999999996</v>
      </c>
      <c r="F60" s="41">
        <v>6767159</v>
      </c>
      <c r="G60" s="41">
        <f>6752059+15100-1010473</f>
        <v>5756686</v>
      </c>
      <c r="H60" s="19"/>
    </row>
    <row r="61" spans="1:11" x14ac:dyDescent="0.2">
      <c r="A61" s="35" t="s">
        <v>245</v>
      </c>
      <c r="B61" s="19"/>
      <c r="C61" s="19"/>
      <c r="D61" s="19">
        <v>247</v>
      </c>
      <c r="E61" s="41">
        <f>1810472-571370+571370+1</f>
        <v>1810473</v>
      </c>
      <c r="F61" s="41">
        <v>1833841</v>
      </c>
      <c r="G61" s="41">
        <v>1010473</v>
      </c>
      <c r="H61" s="19"/>
      <c r="K61" s="54"/>
    </row>
    <row r="62" spans="1:11" x14ac:dyDescent="0.2">
      <c r="A62" s="35" t="s">
        <v>246</v>
      </c>
      <c r="B62" s="19"/>
      <c r="C62" s="19"/>
      <c r="D62" s="19"/>
      <c r="E62" s="41">
        <f>3710927.25+45000+874128-214560+120000</f>
        <v>4535495.25</v>
      </c>
      <c r="F62" s="41">
        <f>7231274.92</f>
        <v>7231274.9199999999</v>
      </c>
      <c r="G62" s="41">
        <v>6337249.3799999999</v>
      </c>
      <c r="H62" s="19"/>
    </row>
    <row r="63" spans="1:11" x14ac:dyDescent="0.2">
      <c r="A63" s="18">
        <v>51</v>
      </c>
      <c r="B63" s="19"/>
      <c r="C63" s="19"/>
      <c r="D63" s="19"/>
      <c r="E63" s="41">
        <f>4597649-9825</f>
        <v>4587824</v>
      </c>
      <c r="F63" s="41">
        <v>4597649</v>
      </c>
      <c r="G63" s="41">
        <v>4597649</v>
      </c>
      <c r="H63" s="19"/>
    </row>
    <row r="64" spans="1:11" ht="21" x14ac:dyDescent="0.2">
      <c r="A64" s="18" t="s">
        <v>237</v>
      </c>
      <c r="B64" s="19" t="s">
        <v>160</v>
      </c>
      <c r="C64" s="19" t="s">
        <v>161</v>
      </c>
      <c r="D64" s="19" t="s">
        <v>0</v>
      </c>
      <c r="E64" s="41" t="s">
        <v>0</v>
      </c>
      <c r="F64" s="41" t="s">
        <v>0</v>
      </c>
      <c r="G64" s="41" t="s">
        <v>0</v>
      </c>
      <c r="H64" s="19" t="s">
        <v>0</v>
      </c>
    </row>
    <row r="65" spans="1:8" ht="31.5" x14ac:dyDescent="0.2">
      <c r="A65" s="18" t="s">
        <v>162</v>
      </c>
      <c r="B65" s="19" t="s">
        <v>163</v>
      </c>
      <c r="C65" s="19" t="s">
        <v>164</v>
      </c>
      <c r="D65" s="19" t="s">
        <v>0</v>
      </c>
      <c r="E65" s="19" t="s">
        <v>0</v>
      </c>
      <c r="F65" s="19" t="s">
        <v>0</v>
      </c>
      <c r="G65" s="19" t="s">
        <v>0</v>
      </c>
      <c r="H65" s="19" t="s">
        <v>0</v>
      </c>
    </row>
    <row r="66" spans="1:8" ht="31.5" x14ac:dyDescent="0.2">
      <c r="A66" s="23" t="s">
        <v>165</v>
      </c>
      <c r="B66" s="24" t="s">
        <v>166</v>
      </c>
      <c r="C66" s="24" t="s">
        <v>167</v>
      </c>
      <c r="D66" s="24" t="s">
        <v>0</v>
      </c>
      <c r="E66" s="24" t="s">
        <v>0</v>
      </c>
      <c r="F66" s="24" t="s">
        <v>0</v>
      </c>
      <c r="G66" s="24" t="s">
        <v>0</v>
      </c>
      <c r="H66" s="24" t="s">
        <v>0</v>
      </c>
    </row>
    <row r="67" spans="1:8" x14ac:dyDescent="0.2">
      <c r="A67" s="26" t="s">
        <v>238</v>
      </c>
      <c r="B67" s="27">
        <v>3000</v>
      </c>
      <c r="C67" s="27">
        <v>100</v>
      </c>
      <c r="D67" s="25"/>
      <c r="E67" s="25"/>
      <c r="F67" s="25"/>
      <c r="G67" s="25"/>
      <c r="H67" s="28" t="s">
        <v>233</v>
      </c>
    </row>
    <row r="68" spans="1:8" ht="21" x14ac:dyDescent="0.2">
      <c r="A68" s="26" t="s">
        <v>239</v>
      </c>
      <c r="B68" s="27">
        <v>3010</v>
      </c>
      <c r="C68" s="27"/>
      <c r="D68" s="25"/>
      <c r="E68" s="25"/>
      <c r="F68" s="25"/>
      <c r="G68" s="25"/>
      <c r="H68" s="28" t="s">
        <v>233</v>
      </c>
    </row>
    <row r="69" spans="1:8" x14ac:dyDescent="0.2">
      <c r="A69" s="26" t="s">
        <v>240</v>
      </c>
      <c r="B69" s="27">
        <v>3020</v>
      </c>
      <c r="C69" s="27"/>
      <c r="D69" s="25"/>
      <c r="E69" s="25"/>
      <c r="F69" s="25"/>
      <c r="G69" s="25"/>
      <c r="H69" s="28" t="s">
        <v>233</v>
      </c>
    </row>
    <row r="70" spans="1:8" x14ac:dyDescent="0.2">
      <c r="A70" s="26" t="s">
        <v>241</v>
      </c>
      <c r="B70" s="27">
        <v>3030</v>
      </c>
      <c r="C70" s="27"/>
      <c r="D70" s="25"/>
      <c r="E70" s="25"/>
      <c r="F70" s="25"/>
      <c r="G70" s="25"/>
      <c r="H70" s="28" t="s">
        <v>233</v>
      </c>
    </row>
    <row r="71" spans="1:8" x14ac:dyDescent="0.2">
      <c r="A71" s="26" t="s">
        <v>242</v>
      </c>
      <c r="B71" s="27">
        <v>4000</v>
      </c>
      <c r="C71" s="27" t="s">
        <v>233</v>
      </c>
      <c r="D71" s="25"/>
      <c r="E71" s="25"/>
      <c r="F71" s="25"/>
      <c r="G71" s="25"/>
      <c r="H71" s="28" t="s">
        <v>233</v>
      </c>
    </row>
    <row r="72" spans="1:8" ht="21" x14ac:dyDescent="0.2">
      <c r="A72" s="26" t="s">
        <v>243</v>
      </c>
      <c r="B72" s="27">
        <v>4010</v>
      </c>
      <c r="C72" s="27">
        <v>610</v>
      </c>
      <c r="D72" s="25"/>
      <c r="E72" s="25"/>
      <c r="F72" s="25"/>
      <c r="G72" s="25"/>
      <c r="H72" s="28" t="s">
        <v>233</v>
      </c>
    </row>
  </sheetData>
  <mergeCells count="6">
    <mergeCell ref="A1:H1"/>
    <mergeCell ref="A2:A3"/>
    <mergeCell ref="B2:B3"/>
    <mergeCell ref="C2:C3"/>
    <mergeCell ref="D2:D3"/>
    <mergeCell ref="E2:H2"/>
  </mergeCells>
  <pageMargins left="0.25" right="0.25" top="0.75" bottom="0.75" header="0.3" footer="0.3"/>
  <pageSetup paperSize="9" orientation="portrait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" workbookViewId="0">
      <selection activeCell="E12" sqref="E12"/>
    </sheetView>
  </sheetViews>
  <sheetFormatPr defaultRowHeight="12.75" x14ac:dyDescent="0.2"/>
  <cols>
    <col min="1" max="1" width="6.1640625" customWidth="1"/>
    <col min="2" max="2" width="41.5" customWidth="1"/>
    <col min="3" max="3" width="5.83203125" customWidth="1"/>
    <col min="4" max="4" width="10" customWidth="1"/>
    <col min="5" max="8" width="10.5" customWidth="1"/>
  </cols>
  <sheetData>
    <row r="1" spans="1:8" ht="1.5" customHeight="1" x14ac:dyDescent="0.2">
      <c r="A1" t="s">
        <v>0</v>
      </c>
    </row>
    <row r="2" spans="1:8" ht="52.5" customHeight="1" x14ac:dyDescent="0.2">
      <c r="A2" s="68" t="s">
        <v>168</v>
      </c>
      <c r="B2" s="68"/>
      <c r="C2" s="68"/>
      <c r="D2" s="68"/>
      <c r="E2" s="68"/>
      <c r="F2" s="68"/>
      <c r="G2" s="68"/>
      <c r="H2" s="68"/>
    </row>
    <row r="3" spans="1:8" ht="18" customHeight="1" x14ac:dyDescent="0.2">
      <c r="A3" s="66" t="s">
        <v>169</v>
      </c>
      <c r="B3" s="66" t="s">
        <v>21</v>
      </c>
      <c r="C3" s="66" t="s">
        <v>22</v>
      </c>
      <c r="D3" s="66" t="s">
        <v>170</v>
      </c>
      <c r="E3" s="66" t="s">
        <v>171</v>
      </c>
      <c r="F3" s="66"/>
      <c r="G3" s="66"/>
      <c r="H3" s="66"/>
    </row>
    <row r="4" spans="1:8" ht="45.75" customHeight="1" x14ac:dyDescent="0.2">
      <c r="A4" s="69" t="s">
        <v>0</v>
      </c>
      <c r="B4" s="69" t="s">
        <v>0</v>
      </c>
      <c r="C4" s="69" t="s">
        <v>0</v>
      </c>
      <c r="D4" s="69" t="s">
        <v>0</v>
      </c>
      <c r="E4" s="14">
        <v>2021</v>
      </c>
      <c r="F4" s="14">
        <v>2022</v>
      </c>
      <c r="G4" s="14">
        <v>2023</v>
      </c>
      <c r="H4" s="14" t="s">
        <v>172</v>
      </c>
    </row>
    <row r="5" spans="1:8" ht="13.35" customHeight="1" x14ac:dyDescent="0.2">
      <c r="A5" s="20" t="s">
        <v>27</v>
      </c>
      <c r="B5" s="20" t="s">
        <v>28</v>
      </c>
      <c r="C5" s="20" t="s">
        <v>29</v>
      </c>
      <c r="D5" s="20" t="s">
        <v>30</v>
      </c>
      <c r="E5" s="13" t="s">
        <v>31</v>
      </c>
      <c r="F5" s="13" t="s">
        <v>32</v>
      </c>
      <c r="G5" s="13" t="s">
        <v>33</v>
      </c>
      <c r="H5" s="13" t="s">
        <v>34</v>
      </c>
    </row>
    <row r="6" spans="1:8" ht="21.75" customHeight="1" x14ac:dyDescent="0.2">
      <c r="A6" s="17" t="s">
        <v>173</v>
      </c>
      <c r="B6" s="17" t="s">
        <v>174</v>
      </c>
      <c r="C6" s="17" t="s">
        <v>175</v>
      </c>
      <c r="D6" s="31" t="s">
        <v>233</v>
      </c>
      <c r="E6" s="43">
        <f>E7+E8+E9+E10</f>
        <v>17195158.850000001</v>
      </c>
      <c r="F6" s="43">
        <f t="shared" ref="F6:G6" si="0">F7+F8+F9+F10</f>
        <v>18596082.920000002</v>
      </c>
      <c r="G6" s="43">
        <f t="shared" si="0"/>
        <v>17702007.380000003</v>
      </c>
      <c r="H6" s="17" t="s">
        <v>0</v>
      </c>
    </row>
    <row r="7" spans="1:8" ht="41.1" customHeight="1" x14ac:dyDescent="0.2">
      <c r="A7" s="17" t="s">
        <v>176</v>
      </c>
      <c r="B7" s="17" t="s">
        <v>177</v>
      </c>
      <c r="C7" s="17" t="s">
        <v>178</v>
      </c>
      <c r="D7" s="31" t="s">
        <v>233</v>
      </c>
      <c r="E7" s="43">
        <v>0</v>
      </c>
      <c r="F7" s="43">
        <v>0</v>
      </c>
      <c r="G7" s="43">
        <v>0</v>
      </c>
      <c r="H7" s="17" t="s">
        <v>0</v>
      </c>
    </row>
    <row r="8" spans="1:8" ht="36.75" customHeight="1" x14ac:dyDescent="0.2">
      <c r="A8" s="17" t="s">
        <v>179</v>
      </c>
      <c r="B8" s="17" t="s">
        <v>180</v>
      </c>
      <c r="C8" s="17" t="s">
        <v>181</v>
      </c>
      <c r="D8" s="31" t="s">
        <v>233</v>
      </c>
      <c r="E8" s="43">
        <v>0</v>
      </c>
      <c r="F8" s="43">
        <v>0</v>
      </c>
      <c r="G8" s="43">
        <v>0</v>
      </c>
      <c r="H8" s="17" t="s">
        <v>0</v>
      </c>
    </row>
    <row r="9" spans="1:8" s="34" customFormat="1" ht="30.75" customHeight="1" x14ac:dyDescent="0.2">
      <c r="A9" s="32" t="s">
        <v>182</v>
      </c>
      <c r="B9" s="32" t="s">
        <v>183</v>
      </c>
      <c r="C9" s="32" t="s">
        <v>184</v>
      </c>
      <c r="D9" s="33" t="s">
        <v>233</v>
      </c>
      <c r="E9" s="44">
        <f>4215372.36+1641052.76-571370+571370-1071297.81</f>
        <v>4785127.3100000005</v>
      </c>
      <c r="F9" s="44">
        <v>2598511.2599999998</v>
      </c>
      <c r="G9" s="44">
        <v>2598511.2599999998</v>
      </c>
      <c r="H9" s="32" t="s">
        <v>0</v>
      </c>
    </row>
    <row r="10" spans="1:8" s="34" customFormat="1" ht="30.75" customHeight="1" x14ac:dyDescent="0.2">
      <c r="A10" s="32" t="s">
        <v>185</v>
      </c>
      <c r="B10" s="32" t="s">
        <v>186</v>
      </c>
      <c r="C10" s="32" t="s">
        <v>187</v>
      </c>
      <c r="D10" s="33" t="s">
        <v>233</v>
      </c>
      <c r="E10" s="44">
        <f>E11+E12</f>
        <v>12410031.539999999</v>
      </c>
      <c r="F10" s="44">
        <f t="shared" ref="F10:G10" si="1">F11+F12</f>
        <v>15997571.66</v>
      </c>
      <c r="G10" s="44">
        <f t="shared" si="1"/>
        <v>15103496.120000001</v>
      </c>
      <c r="H10" s="32" t="s">
        <v>0</v>
      </c>
    </row>
    <row r="11" spans="1:8" s="34" customFormat="1" ht="29.25" customHeight="1" x14ac:dyDescent="0.2">
      <c r="A11" s="32" t="s">
        <v>188</v>
      </c>
      <c r="B11" s="32" t="s">
        <v>189</v>
      </c>
      <c r="C11" s="32" t="s">
        <v>190</v>
      </c>
      <c r="D11" s="33" t="s">
        <v>233</v>
      </c>
      <c r="E11" s="44">
        <f>115726.04+45000+874128-214560+2234288.16+120000</f>
        <v>3174582.2</v>
      </c>
      <c r="F11" s="44">
        <v>1718502</v>
      </c>
      <c r="G11" s="44">
        <v>4265852</v>
      </c>
      <c r="H11" s="32" t="s">
        <v>0</v>
      </c>
    </row>
    <row r="12" spans="1:8" ht="20.25" customHeight="1" x14ac:dyDescent="0.2">
      <c r="A12" s="17" t="s">
        <v>191</v>
      </c>
      <c r="B12" s="17" t="s">
        <v>192</v>
      </c>
      <c r="C12" s="17" t="s">
        <v>193</v>
      </c>
      <c r="D12" s="31" t="s">
        <v>233</v>
      </c>
      <c r="E12" s="43">
        <f>7949434.64+1953548.17+39170+17000-47000-29560+194378+344010-12350-2234288.16+1071297.81-366.12-9825</f>
        <v>9235449.3399999999</v>
      </c>
      <c r="F12" s="43">
        <f>8766296.74+3255000+245000+2012772.92</f>
        <v>14279069.66</v>
      </c>
      <c r="G12" s="43">
        <f>8766296.74+2071347.38</f>
        <v>10837644.120000001</v>
      </c>
      <c r="H12" s="17" t="s">
        <v>0</v>
      </c>
    </row>
    <row r="13" spans="1:8" ht="18" customHeight="1" x14ac:dyDescent="0.2">
      <c r="A13" s="17" t="s">
        <v>194</v>
      </c>
      <c r="B13" s="17" t="s">
        <v>195</v>
      </c>
      <c r="C13" s="17" t="s">
        <v>196</v>
      </c>
      <c r="D13" s="31" t="s">
        <v>233</v>
      </c>
      <c r="E13" s="43"/>
      <c r="F13" s="43"/>
      <c r="G13" s="43"/>
      <c r="H13" s="17" t="s">
        <v>0</v>
      </c>
    </row>
    <row r="14" spans="1:8" s="34" customFormat="1" ht="28.5" customHeight="1" x14ac:dyDescent="0.2">
      <c r="A14" s="32" t="s">
        <v>197</v>
      </c>
      <c r="B14" s="51" t="s">
        <v>198</v>
      </c>
      <c r="C14" s="32" t="s">
        <v>199</v>
      </c>
      <c r="D14" s="33" t="s">
        <v>233</v>
      </c>
      <c r="E14" s="44"/>
      <c r="F14" s="44"/>
      <c r="G14" s="44"/>
      <c r="H14" s="32" t="s">
        <v>0</v>
      </c>
    </row>
    <row r="15" spans="1:8" s="34" customFormat="1" ht="27" customHeight="1" x14ac:dyDescent="0.2">
      <c r="A15" s="32" t="s">
        <v>200</v>
      </c>
      <c r="B15" s="32" t="s">
        <v>192</v>
      </c>
      <c r="C15" s="32" t="s">
        <v>201</v>
      </c>
      <c r="D15" s="33" t="s">
        <v>233</v>
      </c>
      <c r="E15" s="44"/>
      <c r="F15" s="44"/>
      <c r="G15" s="44"/>
      <c r="H15" s="32" t="s">
        <v>0</v>
      </c>
    </row>
    <row r="16" spans="1:8" ht="12" customHeight="1" x14ac:dyDescent="0.2">
      <c r="A16" s="17" t="s">
        <v>202</v>
      </c>
      <c r="B16" s="17" t="s">
        <v>195</v>
      </c>
      <c r="C16" s="17" t="s">
        <v>203</v>
      </c>
      <c r="D16" s="31" t="s">
        <v>233</v>
      </c>
      <c r="E16" s="43">
        <v>0</v>
      </c>
      <c r="F16" s="43">
        <v>0</v>
      </c>
      <c r="G16" s="43">
        <v>0</v>
      </c>
      <c r="H16" s="17" t="s">
        <v>0</v>
      </c>
    </row>
    <row r="17" spans="1:8" ht="20.25" customHeight="1" x14ac:dyDescent="0.2">
      <c r="A17" s="17" t="s">
        <v>204</v>
      </c>
      <c r="B17" s="17" t="s">
        <v>205</v>
      </c>
      <c r="C17" s="17" t="s">
        <v>206</v>
      </c>
      <c r="D17" s="31" t="s">
        <v>233</v>
      </c>
      <c r="E17" s="43" t="s">
        <v>0</v>
      </c>
      <c r="F17" s="43" t="s">
        <v>0</v>
      </c>
      <c r="G17" s="43" t="s">
        <v>0</v>
      </c>
      <c r="H17" s="17" t="s">
        <v>0</v>
      </c>
    </row>
    <row r="18" spans="1:8" ht="12" customHeight="1" x14ac:dyDescent="0.2">
      <c r="A18" s="17" t="s">
        <v>207</v>
      </c>
      <c r="B18" s="17" t="s">
        <v>208</v>
      </c>
      <c r="C18" s="17" t="s">
        <v>209</v>
      </c>
      <c r="D18" s="31" t="s">
        <v>233</v>
      </c>
      <c r="E18" s="43" t="s">
        <v>0</v>
      </c>
      <c r="F18" s="43" t="s">
        <v>0</v>
      </c>
      <c r="G18" s="43" t="s">
        <v>0</v>
      </c>
      <c r="H18" s="17" t="s">
        <v>0</v>
      </c>
    </row>
    <row r="19" spans="1:8" ht="12" customHeight="1" x14ac:dyDescent="0.2">
      <c r="A19" s="17" t="s">
        <v>210</v>
      </c>
      <c r="B19" s="17" t="s">
        <v>192</v>
      </c>
      <c r="C19" s="17" t="s">
        <v>211</v>
      </c>
      <c r="D19" s="31" t="s">
        <v>233</v>
      </c>
      <c r="E19" s="43" t="s">
        <v>0</v>
      </c>
      <c r="F19" s="43" t="s">
        <v>0</v>
      </c>
      <c r="G19" s="43" t="s">
        <v>0</v>
      </c>
      <c r="H19" s="17" t="s">
        <v>0</v>
      </c>
    </row>
    <row r="20" spans="1:8" ht="12" customHeight="1" x14ac:dyDescent="0.2">
      <c r="A20" s="17" t="s">
        <v>212</v>
      </c>
      <c r="B20" s="17" t="s">
        <v>195</v>
      </c>
      <c r="C20" s="17" t="s">
        <v>213</v>
      </c>
      <c r="D20" s="31" t="s">
        <v>233</v>
      </c>
      <c r="E20" s="43" t="s">
        <v>0</v>
      </c>
      <c r="F20" s="43" t="s">
        <v>0</v>
      </c>
      <c r="G20" s="43" t="s">
        <v>0</v>
      </c>
      <c r="H20" s="17" t="s">
        <v>0</v>
      </c>
    </row>
    <row r="21" spans="1:8" ht="12" customHeight="1" x14ac:dyDescent="0.2">
      <c r="A21" s="17" t="s">
        <v>214</v>
      </c>
      <c r="B21" s="17" t="s">
        <v>215</v>
      </c>
      <c r="C21" s="17" t="s">
        <v>216</v>
      </c>
      <c r="D21" s="31" t="s">
        <v>233</v>
      </c>
      <c r="E21" s="43" t="s">
        <v>0</v>
      </c>
      <c r="F21" s="43" t="s">
        <v>0</v>
      </c>
      <c r="G21" s="43" t="s">
        <v>0</v>
      </c>
      <c r="H21" s="17" t="s">
        <v>0</v>
      </c>
    </row>
    <row r="22" spans="1:8" ht="12" customHeight="1" x14ac:dyDescent="0.2">
      <c r="A22" s="17" t="s">
        <v>217</v>
      </c>
      <c r="B22" s="17" t="s">
        <v>192</v>
      </c>
      <c r="C22" s="17" t="s">
        <v>218</v>
      </c>
      <c r="D22" s="31" t="s">
        <v>233</v>
      </c>
      <c r="E22" s="43" t="s">
        <v>0</v>
      </c>
      <c r="F22" s="43" t="s">
        <v>0</v>
      </c>
      <c r="G22" s="43" t="s">
        <v>0</v>
      </c>
      <c r="H22" s="17" t="s">
        <v>0</v>
      </c>
    </row>
    <row r="23" spans="1:8" ht="12" customHeight="1" x14ac:dyDescent="0.2">
      <c r="A23" s="17" t="s">
        <v>219</v>
      </c>
      <c r="B23" s="17" t="s">
        <v>195</v>
      </c>
      <c r="C23" s="17" t="s">
        <v>220</v>
      </c>
      <c r="D23" s="31" t="s">
        <v>233</v>
      </c>
      <c r="E23" s="43" t="s">
        <v>0</v>
      </c>
      <c r="F23" s="43" t="s">
        <v>0</v>
      </c>
      <c r="G23" s="43" t="s">
        <v>0</v>
      </c>
      <c r="H23" s="17" t="s">
        <v>0</v>
      </c>
    </row>
    <row r="24" spans="1:8" ht="30.75" customHeight="1" x14ac:dyDescent="0.2">
      <c r="A24" s="17" t="s">
        <v>221</v>
      </c>
      <c r="B24" s="17" t="s">
        <v>222</v>
      </c>
      <c r="C24" s="17" t="s">
        <v>223</v>
      </c>
      <c r="D24" s="31" t="s">
        <v>233</v>
      </c>
      <c r="E24" s="43">
        <f>E12+E11</f>
        <v>12410031.539999999</v>
      </c>
      <c r="F24" s="43">
        <f t="shared" ref="F24:G24" si="2">F12+F11</f>
        <v>15997571.66</v>
      </c>
      <c r="G24" s="43">
        <f t="shared" si="2"/>
        <v>15103496.120000001</v>
      </c>
      <c r="H24" s="17" t="s">
        <v>0</v>
      </c>
    </row>
    <row r="25" spans="1:8" ht="12" customHeight="1" x14ac:dyDescent="0.2">
      <c r="A25" s="17" t="s">
        <v>224</v>
      </c>
      <c r="B25" s="17" t="s">
        <v>225</v>
      </c>
      <c r="C25" s="17" t="s">
        <v>226</v>
      </c>
      <c r="D25" s="20" t="s">
        <v>0</v>
      </c>
      <c r="E25" s="43" t="s">
        <v>0</v>
      </c>
      <c r="F25" s="43" t="s">
        <v>0</v>
      </c>
      <c r="G25" s="43" t="s">
        <v>0</v>
      </c>
      <c r="H25" s="17" t="s">
        <v>0</v>
      </c>
    </row>
    <row r="26" spans="1:8" ht="30.75" customHeight="1" x14ac:dyDescent="0.2">
      <c r="A26" s="17" t="s">
        <v>227</v>
      </c>
      <c r="B26" s="17" t="s">
        <v>228</v>
      </c>
      <c r="C26" s="17" t="s">
        <v>229</v>
      </c>
      <c r="D26" s="31" t="s">
        <v>233</v>
      </c>
      <c r="E26" s="43" t="s">
        <v>0</v>
      </c>
      <c r="F26" s="43" t="s">
        <v>0</v>
      </c>
      <c r="G26" s="43" t="s">
        <v>0</v>
      </c>
      <c r="H26" s="17" t="s">
        <v>0</v>
      </c>
    </row>
    <row r="27" spans="1:8" ht="12" customHeight="1" x14ac:dyDescent="0.2">
      <c r="A27" s="17" t="s">
        <v>230</v>
      </c>
      <c r="B27" s="17" t="s">
        <v>225</v>
      </c>
      <c r="C27" s="17" t="s">
        <v>231</v>
      </c>
      <c r="D27" s="20" t="s">
        <v>0</v>
      </c>
      <c r="E27" s="17" t="s">
        <v>0</v>
      </c>
      <c r="F27" s="17" t="s">
        <v>0</v>
      </c>
      <c r="G27" s="17" t="s">
        <v>0</v>
      </c>
      <c r="H27" s="17" t="s">
        <v>0</v>
      </c>
    </row>
    <row r="28" spans="1:8" ht="1.5" customHeight="1" x14ac:dyDescent="0.2"/>
    <row r="29" spans="1:8" ht="0.75" customHeight="1" x14ac:dyDescent="0.2"/>
    <row r="30" spans="1:8" ht="30" customHeight="1" x14ac:dyDescent="0.2">
      <c r="A30" s="63" t="s">
        <v>252</v>
      </c>
      <c r="B30" s="63"/>
      <c r="C30" s="63"/>
      <c r="D30" s="63"/>
      <c r="E30" s="63"/>
      <c r="F30" s="63"/>
      <c r="G30" s="63"/>
      <c r="H30" s="63"/>
    </row>
    <row r="31" spans="1:8" x14ac:dyDescent="0.2">
      <c r="A31" s="63"/>
      <c r="B31" s="63"/>
      <c r="C31" s="63"/>
      <c r="D31" s="63"/>
      <c r="E31" s="63"/>
      <c r="F31" s="63"/>
      <c r="G31" s="63"/>
      <c r="H31" s="63"/>
    </row>
    <row r="32" spans="1:8" ht="6.75" customHeight="1" x14ac:dyDescent="0.2">
      <c r="A32" s="63"/>
      <c r="B32" s="63"/>
      <c r="C32" s="63"/>
      <c r="D32" s="63"/>
      <c r="E32" s="63"/>
      <c r="F32" s="63"/>
      <c r="G32" s="63"/>
      <c r="H32" s="63"/>
    </row>
    <row r="33" spans="1:8" ht="15.75" customHeight="1" x14ac:dyDescent="0.2">
      <c r="A33" s="63"/>
      <c r="B33" s="63"/>
      <c r="C33" s="63"/>
      <c r="D33" s="63"/>
      <c r="E33" s="63"/>
      <c r="F33" s="63"/>
      <c r="G33" s="63"/>
      <c r="H33" s="63"/>
    </row>
    <row r="34" spans="1:8" x14ac:dyDescent="0.2">
      <c r="A34" s="63"/>
      <c r="B34" s="63"/>
      <c r="C34" s="63"/>
      <c r="D34" s="63"/>
      <c r="E34" s="63"/>
      <c r="F34" s="63"/>
      <c r="G34" s="63"/>
      <c r="H34" s="63"/>
    </row>
    <row r="35" spans="1:8" x14ac:dyDescent="0.2">
      <c r="A35" s="63"/>
      <c r="B35" s="63"/>
      <c r="C35" s="63"/>
      <c r="D35" s="63"/>
      <c r="E35" s="63"/>
      <c r="F35" s="63"/>
      <c r="G35" s="63"/>
      <c r="H35" s="63"/>
    </row>
    <row r="36" spans="1:8" x14ac:dyDescent="0.2">
      <c r="A36" s="63"/>
      <c r="B36" s="63"/>
      <c r="C36" s="63"/>
      <c r="D36" s="63"/>
      <c r="E36" s="63"/>
      <c r="F36" s="63"/>
      <c r="G36" s="63"/>
      <c r="H36" s="63"/>
    </row>
    <row r="37" spans="1:8" x14ac:dyDescent="0.2">
      <c r="A37" s="63"/>
      <c r="B37" s="63"/>
      <c r="C37" s="63"/>
      <c r="D37" s="63"/>
      <c r="E37" s="63"/>
      <c r="F37" s="63"/>
      <c r="G37" s="63"/>
      <c r="H37" s="63"/>
    </row>
    <row r="38" spans="1:8" ht="13.5" customHeight="1" x14ac:dyDescent="0.2">
      <c r="A38" s="63"/>
      <c r="B38" s="63"/>
      <c r="C38" s="63"/>
      <c r="D38" s="63"/>
      <c r="E38" s="63"/>
      <c r="F38" s="63"/>
      <c r="G38" s="63"/>
      <c r="H38" s="63"/>
    </row>
    <row r="39" spans="1:8" x14ac:dyDescent="0.2">
      <c r="A39" s="63"/>
      <c r="B39" s="63"/>
      <c r="C39" s="63"/>
      <c r="D39" s="63"/>
      <c r="E39" s="63"/>
      <c r="F39" s="63"/>
      <c r="G39" s="63"/>
      <c r="H39" s="63"/>
    </row>
    <row r="40" spans="1:8" x14ac:dyDescent="0.2">
      <c r="A40" s="63"/>
      <c r="B40" s="63"/>
      <c r="C40" s="63"/>
      <c r="D40" s="63"/>
      <c r="E40" s="63"/>
      <c r="F40" s="63"/>
      <c r="G40" s="63"/>
      <c r="H40" s="63"/>
    </row>
    <row r="41" spans="1:8" ht="23.25" customHeight="1" x14ac:dyDescent="0.2">
      <c r="A41" s="63"/>
      <c r="B41" s="63"/>
      <c r="C41" s="63"/>
      <c r="D41" s="63"/>
      <c r="E41" s="63"/>
      <c r="F41" s="63"/>
      <c r="G41" s="63"/>
      <c r="H41" s="63"/>
    </row>
    <row r="42" spans="1:8" ht="23.25" customHeight="1" x14ac:dyDescent="0.2">
      <c r="A42" s="63"/>
      <c r="B42" s="63"/>
      <c r="C42" s="63"/>
      <c r="D42" s="63"/>
      <c r="E42" s="63"/>
      <c r="F42" s="63"/>
      <c r="G42" s="63"/>
      <c r="H42" s="63"/>
    </row>
    <row r="43" spans="1:8" ht="23.25" customHeight="1" x14ac:dyDescent="0.2">
      <c r="A43" s="63"/>
      <c r="B43" s="63"/>
      <c r="C43" s="63"/>
      <c r="D43" s="63"/>
      <c r="E43" s="63"/>
      <c r="F43" s="63"/>
      <c r="G43" s="63"/>
      <c r="H43" s="63"/>
    </row>
    <row r="44" spans="1:8" x14ac:dyDescent="0.2">
      <c r="A44" s="63"/>
      <c r="B44" s="63"/>
      <c r="C44" s="63"/>
      <c r="D44" s="63"/>
      <c r="E44" s="63"/>
      <c r="F44" s="63"/>
      <c r="G44" s="63"/>
      <c r="H44" s="63"/>
    </row>
    <row r="45" spans="1:8" x14ac:dyDescent="0.2">
      <c r="A45" s="63"/>
      <c r="B45" s="63"/>
      <c r="C45" s="63"/>
      <c r="D45" s="63"/>
      <c r="E45" s="63"/>
      <c r="F45" s="63"/>
      <c r="G45" s="63"/>
      <c r="H45" s="63"/>
    </row>
    <row r="46" spans="1:8" ht="7.5" customHeight="1" x14ac:dyDescent="0.2">
      <c r="A46" s="63"/>
      <c r="B46" s="63"/>
      <c r="C46" s="63"/>
      <c r="D46" s="63"/>
      <c r="E46" s="63"/>
      <c r="F46" s="63"/>
      <c r="G46" s="63"/>
      <c r="H46" s="63"/>
    </row>
    <row r="47" spans="1:8" ht="12.75" customHeight="1" x14ac:dyDescent="0.2">
      <c r="A47" s="63"/>
      <c r="B47" s="63"/>
      <c r="C47" s="63"/>
      <c r="D47" s="63"/>
      <c r="E47" s="63"/>
      <c r="F47" s="63"/>
      <c r="G47" s="63"/>
      <c r="H47" s="63"/>
    </row>
    <row r="48" spans="1:8" ht="10.5" customHeight="1" x14ac:dyDescent="0.2">
      <c r="A48" s="63"/>
      <c r="B48" s="63"/>
      <c r="C48" s="63"/>
      <c r="D48" s="63"/>
      <c r="E48" s="63"/>
      <c r="F48" s="63"/>
      <c r="G48" s="63"/>
      <c r="H48" s="63"/>
    </row>
    <row r="49" spans="1:8" x14ac:dyDescent="0.2">
      <c r="A49" s="63"/>
      <c r="B49" s="63"/>
      <c r="C49" s="63"/>
      <c r="D49" s="63"/>
      <c r="E49" s="63"/>
      <c r="F49" s="63"/>
      <c r="G49" s="63"/>
      <c r="H49" s="63"/>
    </row>
  </sheetData>
  <mergeCells count="7">
    <mergeCell ref="A30:H49"/>
    <mergeCell ref="A2:H2"/>
    <mergeCell ref="A3:A4"/>
    <mergeCell ref="B3:B4"/>
    <mergeCell ref="C3:C4"/>
    <mergeCell ref="D3:D4"/>
    <mergeCell ref="E3:H3"/>
  </mergeCells>
  <pageMargins left="0.25" right="0.25" top="0.75" bottom="0.75" header="0.3" footer="0.3"/>
  <pageSetup paperSize="9" orientation="portrait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раздел 1</vt:lpstr>
      <vt:lpstr>раздел 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2021-12-27T05:52:30Z</dcterms:modified>
</cp:coreProperties>
</file>